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2"/>
  </bookViews>
  <sheets>
    <sheet name="_1_ bev_kiad_ önk_" sheetId="1" r:id="rId1"/>
    <sheet name="_1_a_ műk_mérleg" sheetId="2" r:id="rId2"/>
    <sheet name="1_b_ felhalm_mérleg" sheetId="3" r:id="rId3"/>
    <sheet name="2_ norm_ támogatások" sheetId="4" r:id="rId4"/>
    <sheet name="_3_ ph_ kiadásai" sheetId="5" r:id="rId5"/>
    <sheet name="4_ szociális tábla" sheetId="6" r:id="rId6"/>
    <sheet name="5_6_ felhalm_ felúj_kiad_" sheetId="7" r:id="rId7"/>
    <sheet name="T_1 ei_felh_ütemterv" sheetId="8" r:id="rId8"/>
    <sheet name="T_2_T_4 célt_ közv_tám_ hitel_" sheetId="9" r:id="rId9"/>
    <sheet name="T_5 több éves kih_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0">'_1_ bev_kiad_ önk_'!$A$1:$C$53</definedName>
    <definedName name="_xlnm.Print_Area" localSheetId="1">'_1_a_ műk_mérleg'!$A$1:$C$28</definedName>
    <definedName name="_xlnm.Print_Area" localSheetId="4">'_3_ ph_ kiadásai'!$A$1:$D$61</definedName>
    <definedName name="_xlnm.Print_Titles" localSheetId="4">'_3_ ph_ kiadásai'!$3:$4</definedName>
    <definedName name="_xlnm.Print_Area" localSheetId="2">'1_b_ felhalm_mérleg'!$A$1:$C$26</definedName>
    <definedName name="_xlnm.Print_Area" localSheetId="6">'5_6_ felhalm_ felúj_kiad_'!$A$1:$F$16</definedName>
    <definedName name="áltt_4">'[6]2_ bev_kiad_ önk_'!#REF!</definedName>
    <definedName name="áltt_8">'[9]2_ bev_kiad_ önk_'!#REF!</definedName>
    <definedName name="áltt_9">'[9]2_ bev_kiad_ önk_'!#REF!</definedName>
    <definedName name="áltt_10">'[9]2_ bev_kiad_ önk_'!#REF!</definedName>
    <definedName name="áltt">'_1_ bev_kiad_ önk_'!#REF!</definedName>
    <definedName name="álttart2_4">'[6]2_ bev_kiad_ önk_'!#REF!</definedName>
    <definedName name="álttart2_8">'[9]2_ bev_kiad_ önk_'!#REF!</definedName>
    <definedName name="álttart2_9">'[9]2_ bev_kiad_ önk_'!#REF!</definedName>
    <definedName name="álttart2_10">'[9]2_ bev_kiad_ önk_'!#REF!</definedName>
    <definedName name="álttart2">'_1_ bev_kiad_ önk_'!#REF!</definedName>
    <definedName name="átengadók_4">'[6]2_ bev_kiad_ önk_'!#REF!</definedName>
    <definedName name="átengadók_8">'[9]2_ bev_kiad_ önk_'!#REF!</definedName>
    <definedName name="átengadók_9">'[9]2_ bev_kiad_ önk_'!#REF!</definedName>
    <definedName name="átengadók_10">'[9]2_ bev_kiad_ önk_'!#REF!</definedName>
    <definedName name="átengadók">'_1_ bev_kiad_ önk_'!#REF!</definedName>
    <definedName name="átengadók1_4">'[6]2_ bev_kiad_ önk_'!#REF!</definedName>
    <definedName name="átengadók1_8">'[9]2_ bev_kiad_ önk_'!#REF!</definedName>
    <definedName name="átengadók1_9">'[9]2_ bev_kiad_ önk_'!#REF!</definedName>
    <definedName name="átengadók1_10">'[9]2_ bev_kiad_ önk_'!#REF!</definedName>
    <definedName name="átengadók1">'_1_ bev_kiad_ önk_'!#REF!</definedName>
    <definedName name="átengedett1">'_1_ bev_kiad_ önk_'!$C$12</definedName>
    <definedName name="átvett_4">'[6]2_ bev_kiad_ önk_'!#REF!</definedName>
    <definedName name="átvett_8">'[9]2_ bev_kiad_ önk_'!#REF!</definedName>
    <definedName name="átvett_9">'[9]2_ bev_kiad_ önk_'!#REF!</definedName>
    <definedName name="átvett_10">'[9]2_ bev_kiad_ önk_'!#REF!</definedName>
    <definedName name="átvett">'_1_ bev_kiad_ önk_'!#REF!</definedName>
    <definedName name="átvett1_4">'[6]2_ bev_kiad_ önk_'!#REF!</definedName>
    <definedName name="átvett1_8">'[9]2_ bev_kiad_ önk_'!#REF!</definedName>
    <definedName name="átvett1_9">'[9]2_ bev_kiad_ önk_'!#REF!</definedName>
    <definedName name="átvett1_10">'[9]2_ bev_kiad_ önk_'!#REF!</definedName>
    <definedName name="átvett1">'_1_ bev_kiad_ önk_'!#REF!</definedName>
    <definedName name="bercsényi_5">'[2]bevételek intként'!#REF!</definedName>
    <definedName name="bercsényi_4">'[6]4_ bevételek int_ként'!#REF!</definedName>
    <definedName name="bercsényi_7">'[4]bevételek intként'!#REF!</definedName>
    <definedName name="bercsényi_8">'[9]4_ bevételek int_ként'!#REF!</definedName>
    <definedName name="bercsényi_9">'[9]4_ bevételek int_ként'!#REF!</definedName>
    <definedName name="bercsényi_10">'[9]4_ bevételek int_ként'!#REF!</definedName>
    <definedName name="bercsényi">#REF!</definedName>
    <definedName name="beruh">'5_6_ felhalm_ felúj_kiad_'!$C$7</definedName>
    <definedName name="beruh1">'_1_ bev_kiad_ önk_'!$C$46</definedName>
    <definedName name="beruhhitel">'5_6_ felhalm_ felúj_kiad_'!$D$7</definedName>
    <definedName name="bírságok_4">'[6]2_ bev_kiad_ önk_'!#REF!</definedName>
    <definedName name="bírságok_8">'[9]2_ bev_kiad_ önk_'!#REF!</definedName>
    <definedName name="bírságok_9">'[9]2_ bev_kiad_ önk_'!#REF!</definedName>
    <definedName name="bírságok_10">'[9]2_ bev_kiad_ önk_'!#REF!</definedName>
    <definedName name="bírságok">'_1_ bev_kiad_ önk_'!#REF!</definedName>
    <definedName name="bírságok1_8">'[9]2_ bev_kiad_ önk_'!#REF!</definedName>
    <definedName name="bírságok1_9">'[9]2_ bev_kiad_ önk_'!#REF!</definedName>
    <definedName name="bírságok1_10">'[9]2_ bev_kiad_ önk_'!#REF!</definedName>
    <definedName name="bírságok1">'_1_ bev_kiad_ önk_'!$C$17</definedName>
    <definedName name="bölcsőde_5">'[2]bevételek intként'!#REF!</definedName>
    <definedName name="bölcsőde_4">'[6]4_ bevételek int_ként'!#REF!</definedName>
    <definedName name="bölcsőde_7">'[4]bevételek intként'!#REF!</definedName>
    <definedName name="bölcsőde_8">'[9]4_ bevételek int_ként'!#REF!</definedName>
    <definedName name="bölcsőde_9">'[9]4_ bevételek int_ként'!#REF!</definedName>
    <definedName name="bölcsőde_10">'[9]4_ bevételek int_ként'!#REF!</definedName>
    <definedName name="bölcsőde">#REF!</definedName>
    <definedName name="célt_4">'[6]2_ bev_kiad_ önk_'!#REF!</definedName>
    <definedName name="célt_8">'[9]2_ bev_kiad_ önk_'!#REF!</definedName>
    <definedName name="célt_9">'[9]2_ bev_kiad_ önk_'!#REF!</definedName>
    <definedName name="célt_10">'[9]2_ bev_kiad_ önk_'!#REF!</definedName>
    <definedName name="célt">'_1_ bev_kiad_ önk_'!#REF!</definedName>
    <definedName name="célt2_4">'[6]2_ bev_kiad_ önk_'!#REF!</definedName>
    <definedName name="célt2_8">'[9]2_ bev_kiad_ önk_'!#REF!</definedName>
    <definedName name="célt2_9">'[9]2_ bev_kiad_ önk_'!#REF!</definedName>
    <definedName name="célt2_10">'[9]2_ bev_kiad_ önk_'!#REF!</definedName>
    <definedName name="célt2">'_1_ bev_kiad_ önk_'!#REF!</definedName>
    <definedName name="címzett_4">'[6]2_ bev_kiad_ önk_'!#REF!</definedName>
    <definedName name="címzett_7">'[4]bev kiad önk alap'!#REF!</definedName>
    <definedName name="címzett_8">'[9]2_ bev_kiad_ önk_'!#REF!</definedName>
    <definedName name="címzett_9">'[9]2_ bev_kiad_ önk_'!#REF!</definedName>
    <definedName name="címzett_10">'[9]2_ bev_kiad_ önk_'!#REF!</definedName>
    <definedName name="címzett">'_1_ bev_kiad_ önk_'!#REF!</definedName>
    <definedName name="címzett1_4">'[6]2_ bev_kiad_ önk_'!#REF!</definedName>
    <definedName name="címzett1_8">'[9]2_ bev_kiad_ önk_'!#REF!</definedName>
    <definedName name="címzett1_9">'[9]2_ bev_kiad_ önk_'!#REF!</definedName>
    <definedName name="címzett1_10">'[9]2_ bev_kiad_ önk_'!#REF!</definedName>
    <definedName name="címzett1">'_1_ bev_kiad_ önk_'!#REF!</definedName>
    <definedName name="ckö_4">'[6]2_ bev_kiad_ önk_'!#REF!</definedName>
    <definedName name="ckö_8">'[9]2_ bev_kiad_ önk_'!#REF!</definedName>
    <definedName name="ckö_9">'[9]2_ bev_kiad_ önk_'!#REF!</definedName>
    <definedName name="ckö_10">'[9]2_ bev_kiad_ önk_'!#REF!</definedName>
    <definedName name="ckö">'_1_ bev_kiad_ önk_'!#REF!</definedName>
    <definedName name="dolckö4_4">'[6]5_ kiadások int_ként'!#REF!</definedName>
    <definedName name="dolckö4_8">'[9]5_ kiadások int_ként'!#REF!</definedName>
    <definedName name="dolckö4_9">'[9]5_ kiadások int_ként'!#REF!</definedName>
    <definedName name="dolckö4_10">'[9]5_ kiadások int_ként'!#REF!</definedName>
    <definedName name="dolckö4">#REF!</definedName>
    <definedName name="dolkist4_4">'[6]5_ kiadások int_ként'!#REF!</definedName>
    <definedName name="dolkist4_8">'[9]5_ kiadások int_ként'!#REF!</definedName>
    <definedName name="dolkist4_9">'[9]5_ kiadások int_ként'!#REF!</definedName>
    <definedName name="dolkist4_10">'[9]5_ kiadások int_ként'!#REF!</definedName>
    <definedName name="dolkist4">#REF!</definedName>
    <definedName name="dologi_4">'[6]2_ bev_kiad_ önk_'!#REF!</definedName>
    <definedName name="dologi_8">'[9]2_ bev_kiad_ önk_'!#REF!</definedName>
    <definedName name="dologi_9">'[9]2_ bev_kiad_ önk_'!#REF!</definedName>
    <definedName name="dologi_10">'[9]2_ bev_kiad_ önk_'!#REF!</definedName>
    <definedName name="dologi">'_3_ ph_ kiadásai'!$D$31</definedName>
    <definedName name="dologi1">'_1_ bev_kiad_ önk_'!$C$43</definedName>
    <definedName name="dologi3">#REF!</definedName>
    <definedName name="dologi4_4">'[6]5_ kiadások int_ként'!#REF!</definedName>
    <definedName name="dologi4_8">'[9]5_ kiadások int_ként'!#REF!</definedName>
    <definedName name="dologi4_9">'[9]5_ kiadások int_ként'!#REF!</definedName>
    <definedName name="dologi4_10">'[9]5_ kiadások int_ként'!#REF!</definedName>
    <definedName name="dologi4">#REF!</definedName>
    <definedName name="dologi6_8">'[8]_3_ ph_ kiadásai'!#REF!</definedName>
    <definedName name="dologi6_9">'[8]_3_ ph_ kiadásai'!#REF!</definedName>
    <definedName name="dologi6_10">'[8]_3_ ph_ kiadásai'!#REF!</definedName>
    <definedName name="dologi6">'_3_ ph_ kiadásai'!#REF!</definedName>
    <definedName name="dologiph_5">'_3_ ph_ kiadásai'!#REF!</definedName>
    <definedName name="dologiph_10">'[11]ph kiadásai'!#REF!</definedName>
    <definedName name="dologiph">#REF!</definedName>
    <definedName name="dologiph5_4">'[6]T_7 ph_ kiadásai'!#REF!</definedName>
    <definedName name="dologiph5_8">'[9]T_7 ph_ kiadásai'!#REF!</definedName>
    <definedName name="dologiph5_9">'[9]T_7 ph_ kiadásai'!#REF!</definedName>
    <definedName name="dologiph5_10">'[9]T_7 ph_ kiadásai'!#REF!</definedName>
    <definedName name="dologiph5">'_3_ ph_ kiadásai'!#REF!</definedName>
    <definedName name="dologiph8.12">#REF!</definedName>
    <definedName name="egyéb3">#REF!</definedName>
    <definedName name="egymi_5">'[2]bevételek intként'!#REF!</definedName>
    <definedName name="egymi_4">'[6]4_ bevételek int_ként'!#REF!</definedName>
    <definedName name="egymi_7">'[4]bevételek intként'!#REF!</definedName>
    <definedName name="egymi_8">'[9]4_ bevételek int_ként'!#REF!</definedName>
    <definedName name="egymi_9">'[9]4_ bevételek int_ként'!#REF!</definedName>
    <definedName name="egymi_10">'[9]4_ bevételek int_ként'!#REF!</definedName>
    <definedName name="egymi">#REF!</definedName>
    <definedName name="ellátottak_4">'[6]2_ bev_kiad_ önk_'!#REF!</definedName>
    <definedName name="ellátottak_8">'[9]2_ bev_kiad_ önk_'!#REF!</definedName>
    <definedName name="ellátottak_9">'[9]2_ bev_kiad_ önk_'!#REF!</definedName>
    <definedName name="ellátottak_10">'[9]2_ bev_kiad_ önk_'!#REF!</definedName>
    <definedName name="ellátottak">'_1_ bev_kiad_ önk_'!#REF!</definedName>
    <definedName name="ellátottak3">#REF!</definedName>
    <definedName name="ellátottak4_4">'[6]5_ kiadások int_ként'!#REF!</definedName>
    <definedName name="ellátottak4_8">'[9]5_ kiadások int_ként'!#REF!</definedName>
    <definedName name="ellátottak4_9">'[9]5_ kiadások int_ként'!#REF!</definedName>
    <definedName name="ellátottak4_10">'[9]5_ kiadások int_ként'!#REF!</definedName>
    <definedName name="ellátottak4">#REF!</definedName>
    <definedName name="ellátottakint3">#REF!</definedName>
    <definedName name="felhalm_7">'5_6_ felhalm_ felúj_kiad_'!#REF!</definedName>
    <definedName name="felhalm">#REF!</definedName>
    <definedName name="felhalm4_8">'[8]5_6_ felhalm_ felúj_kiad_'!#REF!</definedName>
    <definedName name="felhalm4_9">'[8]5_6_ felhalm_ felúj_kiad_'!#REF!</definedName>
    <definedName name="felhalm4_10">'[8]5_6_ felhalm_ felúj_kiad_'!#REF!</definedName>
    <definedName name="felhalm4">'5_6_ felhalm_ felúj_kiad_'!#REF!</definedName>
    <definedName name="felhalm6_4">'[6]6_ felhalm_kiad_'!#REF!</definedName>
    <definedName name="felhalm6_8">'[9]6_ felhalm_kiad_'!#REF!</definedName>
    <definedName name="felhalm6_9">'[9]6_ felhalm_kiad_'!#REF!</definedName>
    <definedName name="felhalm6_10">'[9]6_ felhalm_kiad_'!#REF!</definedName>
    <definedName name="felhalm6">'5_6_ felhalm_ felúj_kiad_'!#REF!</definedName>
    <definedName name="felhalmbev_4">'[6]2_ bev_kiad_ önk_'!#REF!</definedName>
    <definedName name="felhalmbev_8">'[9]2_ bev_kiad_ önk_'!#REF!</definedName>
    <definedName name="felhalmbev_9">'[9]2_ bev_kiad_ önk_'!#REF!</definedName>
    <definedName name="felhalmbev_10">'[9]2_ bev_kiad_ önk_'!#REF!</definedName>
    <definedName name="felhalmbev">'_1_ bev_kiad_ önk_'!#REF!</definedName>
    <definedName name="felhalmbev1_4">'[6]2_ bev_kiad_ önk_'!#REF!</definedName>
    <definedName name="felhalmbev1_8">'[9]2_ bev_kiad_ önk_'!#REF!</definedName>
    <definedName name="felhalmbev1_9">'[9]2_ bev_kiad_ önk_'!#REF!</definedName>
    <definedName name="felhalmbev1_10">'[9]2_ bev_kiad_ önk_'!#REF!</definedName>
    <definedName name="felhalmbev1">'_1_ bev_kiad_ önk_'!#REF!</definedName>
    <definedName name="felhalméstőkebev_4">'[6]2_ bev_kiad_ önk_'!#REF!</definedName>
    <definedName name="felhalméstőkebev_8">'[9]2_ bev_kiad_ önk_'!#REF!</definedName>
    <definedName name="felhalméstőkebev_9">'[9]2_ bev_kiad_ önk_'!#REF!</definedName>
    <definedName name="felhalméstőkebev_10">'[9]2_ bev_kiad_ önk_'!#REF!</definedName>
    <definedName name="felhalméstőkebev">'_1_ bev_kiad_ önk_'!#REF!</definedName>
    <definedName name="felhalmkiad_4">'[6]2_ bev_kiad_ önk_'!#REF!</definedName>
    <definedName name="felhalmkiad_8">'[9]2_ bev_kiad_ önk_'!#REF!</definedName>
    <definedName name="felhalmkiad_9">'[9]2_ bev_kiad_ önk_'!#REF!</definedName>
    <definedName name="felhalmkiad_10">'[9]2_ bev_kiad_ önk_'!#REF!</definedName>
    <definedName name="felhalmkiad">'_1_ bev_kiad_ önk_'!#REF!</definedName>
    <definedName name="felhc_4">'[6]2_ bev_kiad_ önk_'!#REF!</definedName>
    <definedName name="felhc_8">'[9]2_ bev_kiad_ önk_'!#REF!</definedName>
    <definedName name="felhc_9">'[9]2_ bev_kiad_ önk_'!#REF!</definedName>
    <definedName name="felhc_10">'[9]2_ bev_kiad_ önk_'!#REF!</definedName>
    <definedName name="felhc">'_1_ bev_kiad_ önk_'!#REF!</definedName>
    <definedName name="felhc1_4">'[6]2_ bev_kiad_ önk_'!#REF!</definedName>
    <definedName name="felhc1_8">'[9]2_ bev_kiad_ önk_'!#REF!</definedName>
    <definedName name="felhc1_9">'[9]2_ bev_kiad_ önk_'!#REF!</definedName>
    <definedName name="felhc1_10">'[9]2_ bev_kiad_ önk_'!#REF!</definedName>
    <definedName name="felhc1">'_1_ bev_kiad_ önk_'!#REF!</definedName>
    <definedName name="felhchiány_4">'[6]2b_felhalm_mérleg'!#REF!</definedName>
    <definedName name="felhchiány_8">'[9]2b_felhalm_mérleg'!#REF!</definedName>
    <definedName name="felhchiány_9">'[9]2b_felhalm_mérleg'!#REF!</definedName>
    <definedName name="felhchiány_10">'[9]2b_felhalm_mérleg'!#REF!</definedName>
    <definedName name="felhchiány">'1_b_ felhalm_mérleg'!#REF!</definedName>
    <definedName name="felhchiány9_4">'[6]2b_felhalm_mérleg'!#REF!</definedName>
    <definedName name="felhchiány9_8">'[9]2b_felhalm_mérleg'!#REF!</definedName>
    <definedName name="felhchiány9_9">'[9]2b_felhalm_mérleg'!#REF!</definedName>
    <definedName name="felhchiány9_10">'[9]2b_felhalm_mérleg'!#REF!</definedName>
    <definedName name="felhchiány9">'1_b_ felhalm_mérleg'!#REF!</definedName>
    <definedName name="felhchitel_4">'[6]2_ bev_kiad_ önk_'!#REF!</definedName>
    <definedName name="felhchitel_8">'[9]2_ bev_kiad_ önk_'!#REF!</definedName>
    <definedName name="felhchitel_9">'[9]2_ bev_kiad_ önk_'!#REF!</definedName>
    <definedName name="felhchitel_10">'[9]2_ bev_kiad_ önk_'!#REF!</definedName>
    <definedName name="felhchitel">'_1_ bev_kiad_ önk_'!#REF!</definedName>
    <definedName name="felhchitel1_4">'[6]2_ bev_kiad_ önk_'!#REF!</definedName>
    <definedName name="felhchitel1_8">'[9]2_ bev_kiad_ önk_'!#REF!</definedName>
    <definedName name="felhchitel1_9">'[9]2_ bev_kiad_ önk_'!#REF!</definedName>
    <definedName name="felhchitel1_10">'[9]2_ bev_kiad_ önk_'!#REF!</definedName>
    <definedName name="felhchitel1">'_1_ bev_kiad_ önk_'!#REF!</definedName>
    <definedName name="felhfin1b">'1_b_ felhalm_mérleg'!$C$24</definedName>
    <definedName name="felhhitel1b">'1_b_ felhalm_mérleg'!$C$14</definedName>
    <definedName name="felhkiad1_4">'[6]2_ bev_kiad_ önk_'!#REF!</definedName>
    <definedName name="felhkiad1_8">'[9]2_ bev_kiad_ önk_'!#REF!</definedName>
    <definedName name="felhkiad1_9">'[9]2_ bev_kiad_ önk_'!#REF!</definedName>
    <definedName name="felhkiad1_10">'[9]2_ bev_kiad_ önk_'!#REF!</definedName>
    <definedName name="felhkiad1">'_1_ bev_kiad_ önk_'!#REF!</definedName>
    <definedName name="felhkist4_4">'[6]5_ kiadások int_ként'!#REF!</definedName>
    <definedName name="felhkist4_8">'[9]5_ kiadások int_ként'!#REF!</definedName>
    <definedName name="felhkist4_9">'[9]5_ kiadások int_ként'!#REF!</definedName>
    <definedName name="felhkist4_10">'[9]5_ kiadások int_ként'!#REF!</definedName>
    <definedName name="felhkist4">#REF!</definedName>
    <definedName name="felhkölcsön1b">'1_b_ felhalm_mérleg'!$C$21</definedName>
    <definedName name="felhköt_8">'[8]5_6_ felhalm_ felúj_kiad_'!#REF!</definedName>
    <definedName name="felhköt_9">'[8]5_6_ felhalm_ felúj_kiad_'!#REF!</definedName>
    <definedName name="felhköt_10">'[8]5_6_ felhalm_ felúj_kiad_'!#REF!</definedName>
    <definedName name="felhköt">'5_6_ felhalm_ felúj_kiad_'!#REF!</definedName>
    <definedName name="felhmegtér1b">'1_b_ felhalm_mérleg'!$C$13</definedName>
    <definedName name="felhpénzátv1">'_1_ bev_kiad_ önk_'!$C$33</definedName>
    <definedName name="felhpénzm1b">'1_b_ felhalm_mérleg'!$C$15</definedName>
    <definedName name="felhsajátsoralatt6">'[5]6_ felhalm_kiad_'!#REF!</definedName>
    <definedName name="felhtámértbev1">'_1_ bev_kiad_ önk_'!$C$26</definedName>
    <definedName name="felhtámértbev2">'_1_ bev_kiad_ önk_'!$C$26</definedName>
    <definedName name="felhtart1b">'1_b_ felhalm_mérleg'!$C$25</definedName>
    <definedName name="felhtörl1b">'1_b_ felhalm_mérleg'!$C$22</definedName>
    <definedName name="felúj">'5_6_ felhalm_ felúj_kiad_'!$C$15</definedName>
    <definedName name="felúj1">'_1_ bev_kiad_ önk_'!$C$47</definedName>
    <definedName name="felújít">#REF!</definedName>
    <definedName name="felújít5">#REF!</definedName>
    <definedName name="felújít7_4">'[6]7_ felújítási kiad_'!#REF!</definedName>
    <definedName name="felújít7_8">'[9]7_ felújítási kiad_'!#REF!</definedName>
    <definedName name="felújít7_9">'[9]7_ felújítási kiad_'!#REF!</definedName>
    <definedName name="felújít7_10">'[9]7_ felújítási kiad_'!#REF!</definedName>
    <definedName name="felújít7">#REF!</definedName>
    <definedName name="felújítsaját">#REF!</definedName>
    <definedName name="finanszbev1">'_1_ bev_kiad_ önk_'!$C$37</definedName>
    <definedName name="főösszcigány_5">'[3]Munka2'!$P$23</definedName>
    <definedName name="főösszcigány_7">'[3]Munka2'!$P$23</definedName>
    <definedName name="főösszcigány_8">'[10]Munka2'!$P$23</definedName>
    <definedName name="főösszcigány_9">'[10]Munka2'!$P$23</definedName>
    <definedName name="főösszcigány_10">'[3]Munka2'!$P$23</definedName>
    <definedName name="főösszcigány">'[1]Munka2'!$P$23</definedName>
    <definedName name="főösszkistérség_5">'[3]Munka2'!$P$22</definedName>
    <definedName name="főösszkistérség_7">'[3]Munka2'!$P$22</definedName>
    <definedName name="főösszkistérség_8">'[10]Munka2'!$P$22</definedName>
    <definedName name="főösszkistérség_9">'[10]Munka2'!$P$22</definedName>
    <definedName name="főösszkistérség_10">'[3]Munka2'!$P$22</definedName>
    <definedName name="főösszkistérség">'[1]Munka2'!$P$22</definedName>
    <definedName name="gépjadó_4">'[6]2_ bev_kiad_ önk_'!#REF!</definedName>
    <definedName name="gépjadó_8">'[9]2_ bev_kiad_ önk_'!#REF!</definedName>
    <definedName name="gépjadó_9">'[9]2_ bev_kiad_ önk_'!#REF!</definedName>
    <definedName name="gépjadó_10">'[9]2_ bev_kiad_ önk_'!#REF!</definedName>
    <definedName name="gépjadó">'_1_ bev_kiad_ önk_'!#REF!</definedName>
    <definedName name="gépjárműadó_5">'[3]Munka6'!$C$16</definedName>
    <definedName name="gépjárműadó_7">'[3]Munka6'!$C$16</definedName>
    <definedName name="gépjárműadó_8">'[10]Munka6'!$C$16</definedName>
    <definedName name="gépjárműadó_9">'[10]Munka6'!$C$16</definedName>
    <definedName name="gépjárműadó_10">'[3]Munka6'!$C$16</definedName>
    <definedName name="gépjárműadó">'[1]Munka6'!$C$16</definedName>
    <definedName name="gépjárműadó1_4">'[6]2_ bev_kiad_ önk_'!#REF!</definedName>
    <definedName name="gépjárműadó1_8">'[9]2_ bev_kiad_ önk_'!#REF!</definedName>
    <definedName name="gépjárműadó1_9">'[9]2_ bev_kiad_ önk_'!#REF!</definedName>
    <definedName name="gépjárműadó1_10">'[9]2_ bev_kiad_ önk_'!#REF!</definedName>
    <definedName name="gépjárműadó1">'_1_ bev_kiad_ önk_'!#REF!</definedName>
    <definedName name="gondkp_5">'[2]bevételek intként'!#REF!</definedName>
    <definedName name="gondkp_4">'[6]4_ bevételek int_ként'!#REF!</definedName>
    <definedName name="gondkp_7">'[4]bevételek intként'!#REF!</definedName>
    <definedName name="gondkp_8">'[9]4_ bevételek int_ként'!#REF!</definedName>
    <definedName name="gondkp_9">'[9]4_ bevételek int_ként'!#REF!</definedName>
    <definedName name="gondkp_10">'[9]4_ bevételek int_ként'!#REF!</definedName>
    <definedName name="gondkp">#REF!</definedName>
    <definedName name="hunyadi_5">'[2]bevételek intként'!#REF!</definedName>
    <definedName name="hunyadi_4">'[6]4_ bevételek int_ként'!#REF!</definedName>
    <definedName name="hunyadi_7">'[4]bevételek intként'!#REF!</definedName>
    <definedName name="hunyadi_8">'[9]4_ bevételek int_ként'!#REF!</definedName>
    <definedName name="hunyadi_9">'[9]4_ bevételek int_ként'!#REF!</definedName>
    <definedName name="hunyadi_10">'[9]4_ bevételek int_ként'!#REF!</definedName>
    <definedName name="hunyadi">#REF!</definedName>
    <definedName name="intfelh3">#REF!</definedName>
    <definedName name="intfelh4_4">'[6]5_ kiadások int_ként'!#REF!</definedName>
    <definedName name="intfelh4_8">'[9]5_ kiadások int_ként'!#REF!</definedName>
    <definedName name="intfelh4_9">'[9]5_ kiadások int_ként'!#REF!</definedName>
    <definedName name="intfelh4_10">'[9]5_ kiadások int_ként'!#REF!</definedName>
    <definedName name="intfelh4">#REF!</definedName>
    <definedName name="intfelhalm_4">'[6]2_ bev_kiad_ önk_'!#REF!</definedName>
    <definedName name="intfelhalm_8">'[9]2_ bev_kiad_ önk_'!#REF!</definedName>
    <definedName name="intfelhalm_9">'[9]2_ bev_kiad_ önk_'!#REF!</definedName>
    <definedName name="intfelhalm_10">'[9]2_ bev_kiad_ önk_'!#REF!</definedName>
    <definedName name="intfelhalm">'_1_ bev_kiad_ önk_'!#REF!</definedName>
    <definedName name="intfelhátv_4">'[6]2_ bev_kiad_ önk_'!#REF!</definedName>
    <definedName name="intfelhátv_8">'[9]2_ bev_kiad_ önk_'!#REF!</definedName>
    <definedName name="intfelhátv_9">'[9]2_ bev_kiad_ önk_'!#REF!</definedName>
    <definedName name="intfelhátv_10">'[9]2_ bev_kiad_ önk_'!#REF!</definedName>
    <definedName name="intfelhátv">'_1_ bev_kiad_ önk_'!#REF!</definedName>
    <definedName name="intfelhátv1_4">'[6]2_ bev_kiad_ önk_'!#REF!</definedName>
    <definedName name="intfelhátv1_8">'[9]2_ bev_kiad_ önk_'!#REF!</definedName>
    <definedName name="intfelhátv1_9">'[9]2_ bev_kiad_ önk_'!#REF!</definedName>
    <definedName name="intfelhátv1_10">'[9]2_ bev_kiad_ önk_'!#REF!</definedName>
    <definedName name="intfelhátv1">'_1_ bev_kiad_ önk_'!#REF!</definedName>
    <definedName name="intműkátv_4">'[6]2_ bev_kiad_ önk_'!#REF!</definedName>
    <definedName name="intműkátv_8">'[9]2_ bev_kiad_ önk_'!#REF!</definedName>
    <definedName name="intműkátv_9">'[9]2_ bev_kiad_ önk_'!#REF!</definedName>
    <definedName name="intműkátv_10">'[9]2_ bev_kiad_ önk_'!#REF!</definedName>
    <definedName name="intműkátv">'_1_ bev_kiad_ önk_'!#REF!</definedName>
    <definedName name="intműkbev_4">'[6]2_ bev_kiad_ önk_'!#REF!</definedName>
    <definedName name="intműkbev_8">'[9]2_ bev_kiad_ önk_'!#REF!</definedName>
    <definedName name="intműkbev_9">'[9]2_ bev_kiad_ önk_'!#REF!</definedName>
    <definedName name="intműkbev_10">'[9]2_ bev_kiad_ önk_'!#REF!</definedName>
    <definedName name="intműkbev">'_1_ bev_kiad_ önk_'!#REF!</definedName>
    <definedName name="intműkbev1_8">'[9]2_ bev_kiad_ önk_'!#REF!</definedName>
    <definedName name="intműkbev1_9">'[9]2_ bev_kiad_ önk_'!#REF!</definedName>
    <definedName name="intműkbev1_10">'[9]2_ bev_kiad_ önk_'!#REF!</definedName>
    <definedName name="intműkbev1">'_1_ bev_kiad_ önk_'!$C$9</definedName>
    <definedName name="intsajbev_5">'[3]Munka6'!$C$11</definedName>
    <definedName name="intsajbev_7">'[3]Munka6'!$C$11</definedName>
    <definedName name="intsajbev_8">'[10]Munka6'!$C$11</definedName>
    <definedName name="intsajbev_9">'[10]Munka6'!$C$11</definedName>
    <definedName name="intsajbev_10">'[3]Munka6'!$C$11</definedName>
    <definedName name="intsajbev">'[1]Munka6'!$C$11</definedName>
    <definedName name="intsajbev2">#REF!</definedName>
    <definedName name="intsajbev4">#REF!</definedName>
    <definedName name="iparűzési1_8">'[9]2_ bev_kiad_ önk_'!#REF!</definedName>
    <definedName name="iparűzési1_9">'[9]2_ bev_kiad_ önk_'!#REF!</definedName>
    <definedName name="iparűzési1_10">'[9]2_ bev_kiad_ önk_'!#REF!</definedName>
    <definedName name="iparűzési1">'_1_ bev_kiad_ önk_'!$C$11</definedName>
    <definedName name="iparűzésiadó_5">'[3]Munka6'!$C$15</definedName>
    <definedName name="iparűzésiadó_7">'[3]Munka6'!$C$15</definedName>
    <definedName name="iparűzésiadó_8">'[10]Munka6'!$C$15</definedName>
    <definedName name="iparűzésiadó_9">'[10]Munka6'!$C$15</definedName>
    <definedName name="iparűzésiadó_10">'[3]Munka6'!$C$15</definedName>
    <definedName name="iparűzésiadó">'[1]Munka6'!$C$15</definedName>
    <definedName name="ipűzadó_4">'[6]2_ bev_kiad_ önk_'!#REF!</definedName>
    <definedName name="ipűzadó_8">'[9]2_ bev_kiad_ önk_'!#REF!</definedName>
    <definedName name="ipűzadó_9">'[9]2_ bev_kiad_ önk_'!#REF!</definedName>
    <definedName name="ipűzadó_10">'[9]2_ bev_kiad_ önk_'!#REF!</definedName>
    <definedName name="ipűzadó">'_1_ bev_kiad_ önk_'!#REF!</definedName>
    <definedName name="jár_4">'[6]2_ bev_kiad_ önk_'!#REF!</definedName>
    <definedName name="jár_8">'[9]2_ bev_kiad_ önk_'!#REF!</definedName>
    <definedName name="jár_9">'[9]2_ bev_kiad_ önk_'!#REF!</definedName>
    <definedName name="jár_10">'[9]2_ bev_kiad_ önk_'!#REF!</definedName>
    <definedName name="jár">'_3_ ph_ kiadásai'!$D$22</definedName>
    <definedName name="jár1">'_1_ bev_kiad_ önk_'!$C$42</definedName>
    <definedName name="jár3">#REF!</definedName>
    <definedName name="jár4_4">'[6]5_ kiadások int_ként'!#REF!</definedName>
    <definedName name="jár4_8">'[9]5_ kiadások int_ként'!#REF!</definedName>
    <definedName name="jár4_9">'[9]5_ kiadások int_ként'!#REF!</definedName>
    <definedName name="jár4_10">'[9]5_ kiadások int_ként'!#REF!</definedName>
    <definedName name="jár4">#REF!</definedName>
    <definedName name="járckö4_4">'[6]5_ kiadások int_ként'!#REF!</definedName>
    <definedName name="járckö4_8">'[9]5_ kiadások int_ként'!#REF!</definedName>
    <definedName name="járckö4_9">'[9]5_ kiadások int_ként'!#REF!</definedName>
    <definedName name="járckö4_10">'[9]5_ kiadások int_ként'!#REF!</definedName>
    <definedName name="járckö4">#REF!</definedName>
    <definedName name="járegy6_8">'[8]_3_ ph_ kiadásai'!#REF!</definedName>
    <definedName name="járegy6_9">'[8]_3_ ph_ kiadásai'!#REF!</definedName>
    <definedName name="járegy6_10">'[8]_3_ ph_ kiadásai'!#REF!</definedName>
    <definedName name="járegy6">'_3_ ph_ kiadásai'!#REF!</definedName>
    <definedName name="járegy8.12">#REF!</definedName>
    <definedName name="járkist4_4">'[6]5_ kiadások int_ként'!#REF!</definedName>
    <definedName name="járkist4_8">'[9]5_ kiadások int_ként'!#REF!</definedName>
    <definedName name="járkist4_9">'[9]5_ kiadások int_ként'!#REF!</definedName>
    <definedName name="járkist4_10">'[9]5_ kiadások int_ként'!#REF!</definedName>
    <definedName name="járkist4">#REF!</definedName>
    <definedName name="járph_4">'[6]T_7 ph_ kiadásai'!#REF!</definedName>
    <definedName name="járph_8">'[9]T_7 ph_ kiadásai'!#REF!</definedName>
    <definedName name="járph_9">'[9]T_7 ph_ kiadásai'!#REF!</definedName>
    <definedName name="járph_10">'[9]T_7 ph_ kiadásai'!#REF!</definedName>
    <definedName name="járph">'_3_ ph_ kiadásai'!#REF!</definedName>
    <definedName name="járph5_4">'[6]T_7 ph_ kiadásai'!#REF!</definedName>
    <definedName name="járph5_8">'[9]T_7 ph_ kiadásai'!#REF!</definedName>
    <definedName name="járph5_9">'[9]T_7 ph_ kiadásai'!#REF!</definedName>
    <definedName name="járph5_10">'[9]T_7 ph_ kiadásai'!#REF!</definedName>
    <definedName name="járph5">'_3_ ph_ kiadásai'!#REF!</definedName>
    <definedName name="járph8.12">#REF!</definedName>
    <definedName name="járulékph_5">'_3_ ph_ kiadásai'!#REF!</definedName>
    <definedName name="járulékph_7">'[4]ph kiadásai alap'!#REF!</definedName>
    <definedName name="járulékph_10">'[11]ph kiadásai'!#REF!</definedName>
    <definedName name="járulékph">#REF!</definedName>
    <definedName name="kieg1">'_1_ bev_kiad_ önk_'!$C$38</definedName>
    <definedName name="kiegtám_4">'[6]2_ bev_kiad_ önk_'!#REF!</definedName>
    <definedName name="kiegtám_8">'[9]2_ bev_kiad_ önk_'!#REF!</definedName>
    <definedName name="kiegtám_9">'[9]2_ bev_kiad_ önk_'!#REF!</definedName>
    <definedName name="kiegtám_10">'[9]2_ bev_kiad_ önk_'!#REF!</definedName>
    <definedName name="kiegtám">'_1_ bev_kiad_ önk_'!#REF!</definedName>
    <definedName name="kiegtám1_4">'[6]2_ bev_kiad_ önk_'!#REF!</definedName>
    <definedName name="kiegtám1_8">'[9]2_ bev_kiad_ önk_'!#REF!</definedName>
    <definedName name="kiegtám1_9">'[9]2_ bev_kiad_ önk_'!#REF!</definedName>
    <definedName name="kiegtám1_10">'[9]2_ bev_kiad_ önk_'!#REF!</definedName>
    <definedName name="kiegtám1">'_1_ bev_kiad_ önk_'!#REF!</definedName>
    <definedName name="kinstérségátvettf_4">'[6]4_ bevételek int_ként'!#REF!</definedName>
    <definedName name="kinstérségátvettf_8">'[9]4_ bevételek int_ként'!#REF!</definedName>
    <definedName name="kinstérségátvettf_9">'[9]4_ bevételek int_ként'!#REF!</definedName>
    <definedName name="kinstérségátvettf_10">'[9]4_ bevételek int_ként'!#REF!</definedName>
    <definedName name="kinstérségátvettf">#REF!</definedName>
    <definedName name="kistérség_4">'[6]2_ bev_kiad_ önk_'!#REF!</definedName>
    <definedName name="kistérség_8">'[9]2_ bev_kiad_ önk_'!#REF!</definedName>
    <definedName name="kistérség_9">'[9]2_ bev_kiad_ önk_'!#REF!</definedName>
    <definedName name="kistérség_10">'[9]2_ bev_kiad_ önk_'!#REF!</definedName>
    <definedName name="kistérség">'_1_ bev_kiad_ önk_'!#REF!</definedName>
    <definedName name="kistérségátvet_4">'[6]4_ bevételek int_ként'!#REF!</definedName>
    <definedName name="kistérségátvet_8">'[9]4_ bevételek int_ként'!#REF!</definedName>
    <definedName name="kistérségátvet_9">'[9]4_ bevételek int_ként'!#REF!</definedName>
    <definedName name="kistérségátvet_10">'[9]4_ bevételek int_ként'!#REF!</definedName>
    <definedName name="kistérségátvet">#REF!</definedName>
    <definedName name="kistérségátvett_4">'[6]4_ bevételek int_ként'!#REF!</definedName>
    <definedName name="kistérségátvett_8">'[9]4_ bevételek int_ként'!#REF!</definedName>
    <definedName name="kistérségátvett_9">'[9]4_ bevételek int_ként'!#REF!</definedName>
    <definedName name="kistérségátvett_10">'[9]4_ bevételek int_ként'!#REF!</definedName>
    <definedName name="kistérségátvett">#REF!</definedName>
    <definedName name="kistérségátvettf_4">'[6]4_ bevételek int_ként'!#REF!</definedName>
    <definedName name="kistérségátvettf_8">'[9]4_ bevételek int_ként'!#REF!</definedName>
    <definedName name="kistérségátvettf_9">'[9]4_ bevételek int_ként'!#REF!</definedName>
    <definedName name="kistérségátvettf_10">'[9]4_ bevételek int_ként'!#REF!</definedName>
    <definedName name="kistérségátvettf">#REF!</definedName>
    <definedName name="kistérségműkbev1_4">'[6]2_ bev_kiad_ önk_'!#REF!</definedName>
    <definedName name="kistérségműkbev1_8">'[9]2_ bev_kiad_ önk_'!#REF!</definedName>
    <definedName name="kistérségműkbev1_9">'[9]2_ bev_kiad_ önk_'!#REF!</definedName>
    <definedName name="kistérségműkbev1_10">'[9]2_ bev_kiad_ önk_'!#REF!</definedName>
    <definedName name="kistérségműkbev1">'_1_ bev_kiad_ önk_'!#REF!</definedName>
    <definedName name="kistérségsajátbev_4">'[6]4_ bevételek int_ként'!#REF!</definedName>
    <definedName name="kistérségsajátbev_8">'[9]4_ bevételek int_ként'!#REF!</definedName>
    <definedName name="kistérségsajátbev_9">'[9]4_ bevételek int_ként'!#REF!</definedName>
    <definedName name="kistérségsajátbev_10">'[9]4_ bevételek int_ként'!#REF!</definedName>
    <definedName name="kistérségsajátbev">#REF!</definedName>
    <definedName name="kodály_5">'[2]bevételek intként'!#REF!</definedName>
    <definedName name="kodály_4">'[6]4_ bevételek int_ként'!#REF!</definedName>
    <definedName name="kodály_7">'[4]bevételek intként'!#REF!</definedName>
    <definedName name="kodály_8">'[9]4_ bevételek int_ként'!#REF!</definedName>
    <definedName name="kodály_9">'[9]4_ bevételek int_ként'!#REF!</definedName>
    <definedName name="kodály_10">'[9]4_ bevételek int_ként'!#REF!</definedName>
    <definedName name="kodály">#REF!</definedName>
    <definedName name="kommadó_4">'[6]2_ bev_kiad_ önk_'!#REF!</definedName>
    <definedName name="kommadó_8">'[9]2_ bev_kiad_ önk_'!#REF!</definedName>
    <definedName name="kommadó_9">'[9]2_ bev_kiad_ önk_'!#REF!</definedName>
    <definedName name="kommadó_10">'[9]2_ bev_kiad_ önk_'!#REF!</definedName>
    <definedName name="kommadó">'_1_ bev_kiad_ önk_'!#REF!</definedName>
    <definedName name="kommadó1_8">'[9]2_ bev_kiad_ önk_'!#REF!</definedName>
    <definedName name="kommadó1_9">'[9]2_ bev_kiad_ önk_'!#REF!</definedName>
    <definedName name="kommadó1_10">'[9]2_ bev_kiad_ önk_'!#REF!</definedName>
    <definedName name="kommadó1">'_1_ bev_kiad_ önk_'!$C$27</definedName>
    <definedName name="konyha_5">'[2]bevételek intként'!#REF!</definedName>
    <definedName name="konyha_4">'[6]4_ bevételek int_ként'!#REF!</definedName>
    <definedName name="konyha_7">'[4]bevételek intként'!#REF!</definedName>
    <definedName name="konyha_8">'[9]4_ bevételek int_ként'!#REF!</definedName>
    <definedName name="konyha_9">'[9]4_ bevételek int_ként'!#REF!</definedName>
    <definedName name="konyha_10">'[9]4_ bevételek int_ként'!#REF!</definedName>
    <definedName name="konyha">#REF!</definedName>
    <definedName name="kölcsey_5">'[2]bevételek intként'!#REF!</definedName>
    <definedName name="kölcsey_4">'[6]4_ bevételek int_ként'!#REF!</definedName>
    <definedName name="kölcsey_7">'[4]bevételek intként'!#REF!</definedName>
    <definedName name="kölcsey_8">'[9]4_ bevételek int_ként'!#REF!</definedName>
    <definedName name="kölcsey_9">'[9]4_ bevételek int_ként'!#REF!</definedName>
    <definedName name="kölcsey_10">'[9]4_ bevételek int_ként'!#REF!</definedName>
    <definedName name="kölcsey">#REF!</definedName>
    <definedName name="kölcsönfelh1b">'1_b_ felhalm_mérleg'!$C$21</definedName>
    <definedName name="kölcsönműk1a">'_1_a_ műk_mérleg'!$C$26</definedName>
    <definedName name="könyvtár_5">'[2]bevételek intként'!#REF!</definedName>
    <definedName name="könyvtár_4">'[6]4_ bevételek int_ként'!#REF!</definedName>
    <definedName name="könyvtár_7">'[4]bevételek intként'!#REF!</definedName>
    <definedName name="könyvtár_8">'[9]4_ bevételek int_ként'!#REF!</definedName>
    <definedName name="könyvtár_9">'[9]4_ bevételek int_ként'!#REF!</definedName>
    <definedName name="könyvtár_10">'[9]4_ bevételek int_ként'!#REF!</definedName>
    <definedName name="könyvtár">#REF!</definedName>
    <definedName name="környezetv_4">'[6]2_ bev_kiad_ önk_'!#REF!</definedName>
    <definedName name="környezetv_8">'[9]2_ bev_kiad_ önk_'!#REF!</definedName>
    <definedName name="környezetv_9">'[9]2_ bev_kiad_ önk_'!#REF!</definedName>
    <definedName name="környezetv_10">'[9]2_ bev_kiad_ önk_'!#REF!</definedName>
    <definedName name="környezetv">'_1_ bev_kiad_ önk_'!#REF!</definedName>
    <definedName name="környvéd8.15">'[5]8_15 körny_véd_'!$C$14</definedName>
    <definedName name="kpckö1_4">'[6]2_ bev_kiad_ önk_'!#REF!</definedName>
    <definedName name="kpckö1_8">'[9]2_ bev_kiad_ önk_'!#REF!</definedName>
    <definedName name="kpckö1_9">'[9]2_ bev_kiad_ önk_'!#REF!</definedName>
    <definedName name="kpckö1_10">'[9]2_ bev_kiad_ önk_'!#REF!</definedName>
    <definedName name="kpckö1">'_1_ bev_kiad_ önk_'!#REF!</definedName>
    <definedName name="ktgvettám1_4">'[6]2_ bev_kiad_ önk_'!#REF!</definedName>
    <definedName name="ktgvettám1_8">'[9]2_ bev_kiad_ önk_'!#REF!</definedName>
    <definedName name="ktgvettám1_9">'[9]2_ bev_kiad_ önk_'!#REF!</definedName>
    <definedName name="ktgvettám1_10">'[9]2_ bev_kiad_ önk_'!#REF!</definedName>
    <definedName name="ktgvettám1">'_1_ bev_kiad_ önk_'!#REF!</definedName>
    <definedName name="kult8.14">'[5]8_14 okt_sport'!$C$19</definedName>
    <definedName name="kvédbírság_5">'[3]Munka6'!$C$18</definedName>
    <definedName name="kvédbírság_7">'[3]Munka6'!$C$18</definedName>
    <definedName name="kvédbírság_8">'[10]Munka6'!$C$18</definedName>
    <definedName name="kvédbírság_9">'[10]Munka6'!$C$18</definedName>
    <definedName name="kvédbírság_10">'[3]Munka6'!$C$18</definedName>
    <definedName name="kvédbírság">'[1]Munka6'!$C$18</definedName>
    <definedName name="lábassy_5">'[2]bevételek intként'!#REF!</definedName>
    <definedName name="lábassy_4">'[6]4_ bevételek int_ként'!#REF!</definedName>
    <definedName name="lábassy_7">'[4]bevételek intként'!#REF!</definedName>
    <definedName name="lábassy_8">'[9]4_ bevételek int_ként'!#REF!</definedName>
    <definedName name="lábassy_9">'[9]4_ bevételek int_ként'!#REF!</definedName>
    <definedName name="lábassy_10">'[9]4_ bevételek int_ként'!#REF!</definedName>
    <definedName name="lábassy">#REF!</definedName>
    <definedName name="lakásszerz8.13">'[5]8_13 szoc_kiad_'!#REF!</definedName>
    <definedName name="létszszockp8.1">'[5]8_1 létszám'!#REF!</definedName>
    <definedName name="műkbev_4">'[6]2_ bev_kiad_ önk_'!#REF!</definedName>
    <definedName name="műkbev_8">'[9]2_ bev_kiad_ önk_'!#REF!</definedName>
    <definedName name="műkbev_9">'[9]2_ bev_kiad_ önk_'!#REF!</definedName>
    <definedName name="műkbev_10">'[9]2_ bev_kiad_ önk_'!#REF!</definedName>
    <definedName name="műkbev">'_1_ bev_kiad_ önk_'!#REF!</definedName>
    <definedName name="műkbev1_4">'[6]2_ bev_kiad_ önk_'!#REF!</definedName>
    <definedName name="műkbev1_8">'[9]2_ bev_kiad_ önk_'!#REF!</definedName>
    <definedName name="műkbev1_9">'[9]2_ bev_kiad_ önk_'!#REF!</definedName>
    <definedName name="műkbev1_10">'[9]2_ bev_kiad_ önk_'!#REF!</definedName>
    <definedName name="műkbev1">'_1_ bev_kiad_ önk_'!#REF!</definedName>
    <definedName name="műkc_4">'[6]2_ bev_kiad_ önk_'!#REF!</definedName>
    <definedName name="műkc_8">'[9]2_ bev_kiad_ önk_'!#REF!</definedName>
    <definedName name="műkc_9">'[9]2_ bev_kiad_ önk_'!#REF!</definedName>
    <definedName name="műkc_10">'[9]2_ bev_kiad_ önk_'!#REF!</definedName>
    <definedName name="műkc">'_1_ bev_kiad_ önk_'!#REF!</definedName>
    <definedName name="műkc1_4">'[6]2_ bev_kiad_ önk_'!#REF!</definedName>
    <definedName name="műkc1_8">'[9]2_ bev_kiad_ önk_'!#REF!</definedName>
    <definedName name="műkc1_9">'[9]2_ bev_kiad_ önk_'!#REF!</definedName>
    <definedName name="műkc1_10">'[9]2_ bev_kiad_ önk_'!#REF!</definedName>
    <definedName name="műkc1">'_1_ bev_kiad_ önk_'!#REF!</definedName>
    <definedName name="műkcátv_5">'[3]Munka6'!$C$10</definedName>
    <definedName name="műkcátv_7">'[3]Munka6'!$C$10</definedName>
    <definedName name="műkcátv_8">'[10]Munka6'!$C$10</definedName>
    <definedName name="műkcátv_9">'[10]Munka6'!$C$10</definedName>
    <definedName name="műkcátv_10">'[3]Munka6'!$C$10</definedName>
    <definedName name="műkcátv">'[1]Munka6'!$C$10</definedName>
    <definedName name="műkchiány_4">'[6]2a_ műk_mérleg'!#REF!</definedName>
    <definedName name="műkchiány_8">'[9]2a_ műk_mérleg'!#REF!</definedName>
    <definedName name="műkchiány_9">'[9]2a_ műk_mérleg'!#REF!</definedName>
    <definedName name="műkchiány_10">'[9]2a_ műk_mérleg'!#REF!</definedName>
    <definedName name="műkchiány">'_1_a_ műk_mérleg'!#REF!</definedName>
    <definedName name="műkchiány8_4">'[6]2a_ műk_mérleg'!#REF!</definedName>
    <definedName name="műkchiány8_8">'[9]2a_ műk_mérleg'!#REF!</definedName>
    <definedName name="műkchiány8_9">'[9]2a_ műk_mérleg'!#REF!</definedName>
    <definedName name="műkchiány8_10">'[9]2a_ műk_mérleg'!#REF!</definedName>
    <definedName name="műkchiány8">'_1_a_ műk_mérleg'!#REF!</definedName>
    <definedName name="műkchitel_4">'[6]2_ bev_kiad_ önk_'!#REF!</definedName>
    <definedName name="műkchitel_8">'[9]2_ bev_kiad_ önk_'!#REF!</definedName>
    <definedName name="műkchitel_9">'[9]2_ bev_kiad_ önk_'!#REF!</definedName>
    <definedName name="műkchitel_10">'[9]2_ bev_kiad_ önk_'!#REF!</definedName>
    <definedName name="műkchitel">'_1_ bev_kiad_ önk_'!#REF!</definedName>
    <definedName name="műkfin1a">'_1_a_ műk_mérleg'!$C$27</definedName>
    <definedName name="műkhitel1a">'_1_a_ műk_mérleg'!$C$13</definedName>
    <definedName name="műkkiad_4">'[6]2_ bev_kiad_ önk_'!#REF!</definedName>
    <definedName name="műkkiad_8">'[9]2_ bev_kiad_ önk_'!#REF!</definedName>
    <definedName name="műkkiad_9">'[9]2_ bev_kiad_ önk_'!#REF!</definedName>
    <definedName name="műkkiad_10">'[9]2_ bev_kiad_ önk_'!#REF!</definedName>
    <definedName name="műkkiad">'_1_ bev_kiad_ önk_'!#REF!</definedName>
    <definedName name="műkkiad1_4">'[6]2_ bev_kiad_ önk_'!#REF!</definedName>
    <definedName name="műkkiad1_8">'[9]2_ bev_kiad_ önk_'!#REF!</definedName>
    <definedName name="műkkiad1_9">'[9]2_ bev_kiad_ önk_'!#REF!</definedName>
    <definedName name="műkkiad1_10">'[9]2_ bev_kiad_ önk_'!#REF!</definedName>
    <definedName name="műkkiad1">'_1_ bev_kiad_ önk_'!#REF!</definedName>
    <definedName name="műkmegtér1a">'_1_a_ műk_mérleg'!$C$12</definedName>
    <definedName name="műkpénzátv1">'_1_ bev_kiad_ önk_'!$C$32</definedName>
    <definedName name="műkpénzm1a">'_1_a_ műk_mérleg'!$C$14</definedName>
    <definedName name="műktámért2">'[5]2_ bev_kiad_ önk_'!#REF!</definedName>
    <definedName name="műktámértbev1">'_1_ bev_kiad_ önk_'!$C$25</definedName>
    <definedName name="műktart1a">'_1_a_ műk_mérleg'!$C$25</definedName>
    <definedName name="műktörl1a">'_1_a_ műk_mérleg'!$C$24</definedName>
    <definedName name="oepátv_4">'[6]2_ bev_kiad_ önk_'!#REF!</definedName>
    <definedName name="oepátv_8">'[9]2_ bev_kiad_ önk_'!#REF!</definedName>
    <definedName name="oepátv_9">'[9]2_ bev_kiad_ önk_'!#REF!</definedName>
    <definedName name="oepátv_10">'[9]2_ bev_kiad_ önk_'!#REF!</definedName>
    <definedName name="oepátv">'_1_ bev_kiad_ önk_'!#REF!</definedName>
    <definedName name="óvoda_5">'[2]bevételek intként'!#REF!</definedName>
    <definedName name="óvoda_4">'[6]4_ bevételek int_ként'!#REF!</definedName>
    <definedName name="óvoda_7">'[4]bevételek intként'!#REF!</definedName>
    <definedName name="óvoda_8">'[9]4_ bevételek int_ként'!#REF!</definedName>
    <definedName name="óvoda_9">'[9]4_ bevételek int_ként'!#REF!</definedName>
    <definedName name="óvoda_10">'[9]4_ bevételek int_ként'!#REF!</definedName>
    <definedName name="óvoda">#REF!</definedName>
    <definedName name="önkbercsényi_5">'[2]bevételek intként'!#REF!</definedName>
    <definedName name="önkbercsényi_4">'[6]4_ bevételek int_ként'!#REF!</definedName>
    <definedName name="önkbercsényi_7">'[4]bevételek intként'!#REF!</definedName>
    <definedName name="önkbercsényi_8">'[9]4_ bevételek int_ként'!#REF!</definedName>
    <definedName name="önkbercsényi_9">'[9]4_ bevételek int_ként'!#REF!</definedName>
    <definedName name="önkbercsényi_10">'[9]4_ bevételek int_ként'!#REF!</definedName>
    <definedName name="önkbercsényi">#REF!</definedName>
    <definedName name="önkbölcsőde_5">'[2]bevételek intként'!#REF!</definedName>
    <definedName name="önkbölcsőde_4">'[6]4_ bevételek int_ként'!#REF!</definedName>
    <definedName name="önkbölcsőde_7">'[4]bevételek intként'!#REF!</definedName>
    <definedName name="önkbölcsőde_8">'[9]4_ bevételek int_ként'!#REF!</definedName>
    <definedName name="önkbölcsőde_9">'[9]4_ bevételek int_ként'!#REF!</definedName>
    <definedName name="önkbölcsőde_10">'[9]4_ bevételek int_ként'!#REF!</definedName>
    <definedName name="önkbölcsőde">#REF!</definedName>
    <definedName name="önkegymi_5">'[2]bevételek intként'!#REF!</definedName>
    <definedName name="önkegymi_4">'[6]4_ bevételek int_ként'!#REF!</definedName>
    <definedName name="önkegymi_7">'[4]bevételek intként'!#REF!</definedName>
    <definedName name="önkegymi_8">'[9]4_ bevételek int_ként'!#REF!</definedName>
    <definedName name="önkegymi_9">'[9]4_ bevételek int_ként'!#REF!</definedName>
    <definedName name="önkegymi_10">'[9]4_ bevételek int_ként'!#REF!</definedName>
    <definedName name="önkegymi">#REF!</definedName>
    <definedName name="önkgondkp_5">'[2]bevételek intként'!#REF!</definedName>
    <definedName name="önkgondkp_4">'[6]4_ bevételek int_ként'!#REF!</definedName>
    <definedName name="önkgondkp_7">'[4]bevételek intként'!#REF!</definedName>
    <definedName name="önkgondkp_8">'[9]4_ bevételek int_ként'!#REF!</definedName>
    <definedName name="önkgondkp_9">'[9]4_ bevételek int_ként'!#REF!</definedName>
    <definedName name="önkgondkp_10">'[9]4_ bevételek int_ként'!#REF!</definedName>
    <definedName name="önkgondkp">#REF!</definedName>
    <definedName name="önkhunyadi_5">'[2]bevételek intként'!#REF!</definedName>
    <definedName name="önkhunyadi_4">'[6]4_ bevételek int_ként'!#REF!</definedName>
    <definedName name="önkhunyadi_7">'[4]bevételek intként'!#REF!</definedName>
    <definedName name="önkhunyadi_8">'[9]4_ bevételek int_ként'!#REF!</definedName>
    <definedName name="önkhunyadi_9">'[9]4_ bevételek int_ként'!#REF!</definedName>
    <definedName name="önkhunyadi_10">'[9]4_ bevételek int_ként'!#REF!</definedName>
    <definedName name="önkhunyadi">#REF!</definedName>
    <definedName name="önkkodály_5">'[2]bevételek intként'!#REF!</definedName>
    <definedName name="önkkodály_4">'[6]4_ bevételek int_ként'!#REF!</definedName>
    <definedName name="önkkodály_7">'[4]bevételek intként'!#REF!</definedName>
    <definedName name="önkkodály_8">'[9]4_ bevételek int_ként'!#REF!</definedName>
    <definedName name="önkkodály_9">'[9]4_ bevételek int_ként'!#REF!</definedName>
    <definedName name="önkkodály_10">'[9]4_ bevételek int_ként'!#REF!</definedName>
    <definedName name="önkkodály">#REF!</definedName>
    <definedName name="önkkonyha_5">'[2]bevételek intként'!#REF!</definedName>
    <definedName name="önkkonyha_4">'[6]4_ bevételek int_ként'!#REF!</definedName>
    <definedName name="önkkonyha_7">'[4]bevételek intként'!#REF!</definedName>
    <definedName name="önkkonyha_8">'[9]4_ bevételek int_ként'!#REF!</definedName>
    <definedName name="önkkonyha_9">'[9]4_ bevételek int_ként'!#REF!</definedName>
    <definedName name="önkkonyha_10">'[9]4_ bevételek int_ként'!#REF!</definedName>
    <definedName name="önkkonyha">#REF!</definedName>
    <definedName name="önkkölcsey_5">'[2]bevételek intként'!#REF!</definedName>
    <definedName name="önkkölcsey_4">'[6]4_ bevételek int_ként'!#REF!</definedName>
    <definedName name="önkkölcsey_7">'[4]bevételek intként'!#REF!</definedName>
    <definedName name="önkkölcsey_8">'[9]4_ bevételek int_ként'!#REF!</definedName>
    <definedName name="önkkölcsey_9">'[9]4_ bevételek int_ként'!#REF!</definedName>
    <definedName name="önkkölcsey_10">'[9]4_ bevételek int_ként'!#REF!</definedName>
    <definedName name="önkkölcsey">#REF!</definedName>
    <definedName name="önkkönyvtár_5">'[2]bevételek intként'!#REF!</definedName>
    <definedName name="önkkönyvtár_4">'[6]4_ bevételek int_ként'!#REF!</definedName>
    <definedName name="önkkönyvtár_7">'[4]bevételek intként'!#REF!</definedName>
    <definedName name="önkkönyvtár_8">'[9]4_ bevételek int_ként'!#REF!</definedName>
    <definedName name="önkkönyvtár_9">'[9]4_ bevételek int_ként'!#REF!</definedName>
    <definedName name="önkkönyvtár_10">'[9]4_ bevételek int_ként'!#REF!</definedName>
    <definedName name="önkkönyvtár">#REF!</definedName>
    <definedName name="önkktgvtám_4">'[6]2_ bev_kiad_ önk_'!#REF!</definedName>
    <definedName name="önkktgvtám_8">'[9]2_ bev_kiad_ önk_'!#REF!</definedName>
    <definedName name="önkktgvtám_9">'[9]2_ bev_kiad_ önk_'!#REF!</definedName>
    <definedName name="önkktgvtám_10">'[9]2_ bev_kiad_ önk_'!#REF!</definedName>
    <definedName name="önkktgvtám">'_1_ bev_kiad_ önk_'!#REF!</definedName>
    <definedName name="önklábassy_5">'[2]bevételek intként'!#REF!</definedName>
    <definedName name="önklábassy_4">'[6]4_ bevételek int_ként'!#REF!</definedName>
    <definedName name="önklábassy_7">'[4]bevételek intként'!#REF!</definedName>
    <definedName name="önklábassy_8">'[9]4_ bevételek int_ként'!#REF!</definedName>
    <definedName name="önklábassy_9">'[9]4_ bevételek int_ként'!#REF!</definedName>
    <definedName name="önklábassy_10">'[9]4_ bevételek int_ként'!#REF!</definedName>
    <definedName name="önklábassy">#REF!</definedName>
    <definedName name="önkműkbev_4">'[6]2_ bev_kiad_ önk_'!#REF!</definedName>
    <definedName name="önkműkbev_8">'[9]2_ bev_kiad_ önk_'!#REF!</definedName>
    <definedName name="önkműkbev_9">'[9]2_ bev_kiad_ önk_'!#REF!</definedName>
    <definedName name="önkműkbev_10">'[9]2_ bev_kiad_ önk_'!#REF!</definedName>
    <definedName name="önkműkbev">'_1_ bev_kiad_ önk_'!#REF!</definedName>
    <definedName name="önkműkbev1">'_1_ bev_kiad_ önk_'!$C$8</definedName>
    <definedName name="önkóvoda_5">'[2]bevételek intként'!#REF!</definedName>
    <definedName name="önkóvoda_4">'[6]4_ bevételek int_ként'!#REF!</definedName>
    <definedName name="önkóvoda_7">'[4]bevételek intként'!#REF!</definedName>
    <definedName name="önkóvoda_8">'[9]4_ bevételek int_ként'!#REF!</definedName>
    <definedName name="önkóvoda_9">'[9]4_ bevételek int_ként'!#REF!</definedName>
    <definedName name="önkóvoda_10">'[9]4_ bevételek int_ként'!#REF!</definedName>
    <definedName name="önkóvoda">#REF!</definedName>
    <definedName name="önkpbo_5">'[2]bevételek intként'!#REF!</definedName>
    <definedName name="önkpbo_4">'[6]4_ bevételek int_ként'!#REF!</definedName>
    <definedName name="önkpbo_7">'[4]bevételek intként'!#REF!</definedName>
    <definedName name="önkpbo_8">'[9]4_ bevételek int_ként'!#REF!</definedName>
    <definedName name="önkpbo_9">'[9]4_ bevételek int_ként'!#REF!</definedName>
    <definedName name="önkpbo_10">'[11]bevételek intként'!#REF!</definedName>
    <definedName name="önkpbo">#REF!</definedName>
    <definedName name="önkpetőfi_5">'[2]bevételek intként'!#REF!</definedName>
    <definedName name="önkpetőfi_4">'[6]4_ bevételek int_ként'!#REF!</definedName>
    <definedName name="önkpetőfi_7">'[4]bevételek intként'!#REF!</definedName>
    <definedName name="önkpetőfi_8">'[9]4_ bevételek int_ként'!#REF!</definedName>
    <definedName name="önkpetőfi_9">'[9]4_ bevételek int_ként'!#REF!</definedName>
    <definedName name="önkpetőfi_10">'[9]4_ bevételek int_ként'!#REF!</definedName>
    <definedName name="önkpetőfi">#REF!</definedName>
    <definedName name="önksaj1">'_1_ bev_kiad_ önk_'!$C$10</definedName>
    <definedName name="önksajátos1_4">'[6]2_ bev_kiad_ önk_'!#REF!</definedName>
    <definedName name="önksajátos1_8">'[9]2_ bev_kiad_ önk_'!#REF!</definedName>
    <definedName name="önksajátos1_9">'[9]2_ bev_kiad_ önk_'!#REF!</definedName>
    <definedName name="önksajátos1_10">'[9]2_ bev_kiad_ önk_'!#REF!</definedName>
    <definedName name="önksajátos1">'_1_ bev_kiad_ önk_'!#REF!</definedName>
    <definedName name="önkszékács_5">'[2]bevételek intként'!#REF!</definedName>
    <definedName name="önkszékács_4">'[6]4_ bevételek int_ként'!#REF!</definedName>
    <definedName name="önkszékács_7">'[4]bevételek intként'!#REF!</definedName>
    <definedName name="önkszékács_8">'[9]4_ bevételek int_ként'!#REF!</definedName>
    <definedName name="önkszékács_9">'[9]4_ bevételek int_ként'!#REF!</definedName>
    <definedName name="önkszékács_10">'[9]4_ bevételek int_ként'!#REF!</definedName>
    <definedName name="önkszékács">#REF!</definedName>
    <definedName name="önkvmk_5">'[2]bevételek intként'!#REF!</definedName>
    <definedName name="önkvmk_4">'[6]4_ bevételek int_ként'!#REF!</definedName>
    <definedName name="önkvmk_7">'[4]bevételek intként'!#REF!</definedName>
    <definedName name="önkvmk_8">'[9]4_ bevételek int_ként'!#REF!</definedName>
    <definedName name="önkvmk_9">'[9]4_ bevételek int_ként'!#REF!</definedName>
    <definedName name="önkvmk_10">'[9]4_ bevételek int_ként'!#REF!</definedName>
    <definedName name="önkvmk">#REF!</definedName>
    <definedName name="pálybev_4">'[6]2_ bev_kiad_ önk_'!#REF!</definedName>
    <definedName name="pálybev_8">'[9]2_ bev_kiad_ önk_'!#REF!</definedName>
    <definedName name="pálybev_9">'[9]2_ bev_kiad_ önk_'!#REF!</definedName>
    <definedName name="pálybev_10">'[9]2_ bev_kiad_ önk_'!#REF!</definedName>
    <definedName name="pálybev">'_1_ bev_kiad_ önk_'!#REF!</definedName>
    <definedName name="pálybev1_4">'[6]2_ bev_kiad_ önk_'!#REF!</definedName>
    <definedName name="pálybev1_8">'[9]2_ bev_kiad_ önk_'!#REF!</definedName>
    <definedName name="pálybev1_9">'[9]2_ bev_kiad_ önk_'!#REF!</definedName>
    <definedName name="pálybev1_10">'[9]2_ bev_kiad_ önk_'!#REF!</definedName>
    <definedName name="pálybev1">'_1_ bev_kiad_ önk_'!#REF!</definedName>
    <definedName name="pbo_5">'[2]bevételek intként'!#REF!</definedName>
    <definedName name="pbo_4">'[6]4_ bevételek int_ként'!#REF!</definedName>
    <definedName name="pbo_7">'[4]bevételek intként'!#REF!</definedName>
    <definedName name="pbo_8">'[9]4_ bevételek int_ként'!#REF!</definedName>
    <definedName name="pbo_9">'[9]4_ bevételek int_ként'!#REF!</definedName>
    <definedName name="pbo_10">'[11]bevételek intként'!#REF!</definedName>
    <definedName name="pbo">#REF!</definedName>
    <definedName name="pénzát1">'_1_ bev_kiad_ önk_'!$C$45</definedName>
    <definedName name="pénzeszkátad_4">'[6]2_ bev_kiad_ önk_'!#REF!</definedName>
    <definedName name="pénzeszkátad_8">'[9]2_ bev_kiad_ önk_'!#REF!</definedName>
    <definedName name="pénzeszkátad_9">'[9]2_ bev_kiad_ önk_'!#REF!</definedName>
    <definedName name="pénzeszkátad_10">'[9]2_ bev_kiad_ önk_'!#REF!</definedName>
    <definedName name="pénzeszkátad">'_1_ bev_kiad_ önk_'!#REF!</definedName>
    <definedName name="pénzfognélk1_4">'[6]2_ bev_kiad_ önk_'!#REF!</definedName>
    <definedName name="pénzfognélk1_8">'[9]2_ bev_kiad_ önk_'!#REF!</definedName>
    <definedName name="pénzfognélk1_9">'[9]2_ bev_kiad_ önk_'!#REF!</definedName>
    <definedName name="pénzfognélk1_10">'[9]2_ bev_kiad_ önk_'!#REF!</definedName>
    <definedName name="pénzfognélk1">'_1_ bev_kiad_ önk_'!#REF!</definedName>
    <definedName name="pénzforgnélk1_4">'[6]2_ bev_kiad_ önk_'!#REF!</definedName>
    <definedName name="pénzforgnélk1_8">'[9]2_ bev_kiad_ önk_'!#REF!</definedName>
    <definedName name="pénzforgnélk1_9">'[9]2_ bev_kiad_ önk_'!#REF!</definedName>
    <definedName name="pénzforgnélk1_10">'[9]2_ bev_kiad_ önk_'!#REF!</definedName>
    <definedName name="pénzforgnélk1">'_1_ bev_kiad_ önk_'!#REF!</definedName>
    <definedName name="pénzforgnélkül_4">'[6]2_ bev_kiad_ önk_'!#REF!</definedName>
    <definedName name="pénzforgnélkül_8">'[9]2_ bev_kiad_ önk_'!#REF!</definedName>
    <definedName name="pénzforgnélkül_9">'[9]2_ bev_kiad_ önk_'!#REF!</definedName>
    <definedName name="pénzforgnélkül_10">'[9]2_ bev_kiad_ önk_'!#REF!</definedName>
    <definedName name="pénzforgnélkül">'_1_ bev_kiad_ önk_'!#REF!</definedName>
    <definedName name="pénzm_4">'[6]2_ bev_kiad_ önk_'!#REF!</definedName>
    <definedName name="pénzm_8">'[9]2_ bev_kiad_ önk_'!#REF!</definedName>
    <definedName name="pénzm_9">'[9]2_ bev_kiad_ önk_'!#REF!</definedName>
    <definedName name="pénzm_10">'[9]2_ bev_kiad_ önk_'!#REF!</definedName>
    <definedName name="pénzm">'_1_ bev_kiad_ önk_'!#REF!</definedName>
    <definedName name="pénzügyibef_4">'[6]2_ bev_kiad_ önk_'!#REF!</definedName>
    <definedName name="pénzügyibef_8">'[9]2_ bev_kiad_ önk_'!#REF!</definedName>
    <definedName name="pénzügyibef_9">'[9]2_ bev_kiad_ önk_'!#REF!</definedName>
    <definedName name="pénzügyibef_10">'[9]2_ bev_kiad_ önk_'!#REF!</definedName>
    <definedName name="pénzügyibef">'_1_ bev_kiad_ önk_'!#REF!</definedName>
    <definedName name="pénzügyibef1_4">'[6]2_ bev_kiad_ önk_'!#REF!</definedName>
    <definedName name="pénzügyibef1_8">'[9]2_ bev_kiad_ önk_'!#REF!</definedName>
    <definedName name="pénzügyibef1_9">'[9]2_ bev_kiad_ önk_'!#REF!</definedName>
    <definedName name="pénzügyibef1_10">'[9]2_ bev_kiad_ önk_'!#REF!</definedName>
    <definedName name="pénzügyibef1">'_1_ bev_kiad_ önk_'!#REF!</definedName>
    <definedName name="peszkátad4_4">'[6]5_ kiadások int_ként'!#REF!</definedName>
    <definedName name="peszkátad4_8">'[9]5_ kiadások int_ként'!#REF!</definedName>
    <definedName name="peszkátad4_9">'[9]5_ kiadások int_ként'!#REF!</definedName>
    <definedName name="peszkátad4_10">'[9]5_ kiadások int_ként'!#REF!</definedName>
    <definedName name="peszkátad4">#REF!</definedName>
    <definedName name="peszkátf1b">'1_b_ felhalm_mérleg'!$C$23</definedName>
    <definedName name="peszkáth1b">'1_b_ felhalm_mérleg'!$C$23</definedName>
    <definedName name="peszkátm1a">'_1_a_ műk_mérleg'!$C$23</definedName>
    <definedName name="petőfi_5">'[2]bevételek intként'!#REF!</definedName>
    <definedName name="petőfi_4">'[6]4_ bevételek int_ként'!#REF!</definedName>
    <definedName name="petőfi_7">'[4]bevételek intként'!#REF!</definedName>
    <definedName name="petőfi_8">'[9]4_ bevételek int_ként'!#REF!</definedName>
    <definedName name="petőfi_9">'[9]4_ bevételek int_ként'!#REF!</definedName>
    <definedName name="petőfi_10">'[9]4_ bevételek int_ként'!#REF!</definedName>
    <definedName name="petőfi">#REF!</definedName>
    <definedName name="phdologi_4">'[6]T_7 ph_ kiadásai'!#REF!</definedName>
    <definedName name="phdologi_8">'[9]T_7 ph_ kiadásai'!#REF!</definedName>
    <definedName name="phdologi_9">'[9]T_7 ph_ kiadásai'!#REF!</definedName>
    <definedName name="phdologi_10">'[9]T_7 ph_ kiadásai'!#REF!</definedName>
    <definedName name="phdologi">'_3_ ph_ kiadásai'!#REF!</definedName>
    <definedName name="phműkbev_4">'[6]2_ bev_kiad_ önk_'!#REF!</definedName>
    <definedName name="phműkbev_8">'[9]2_ bev_kiad_ önk_'!#REF!</definedName>
    <definedName name="phműkbev_9">'[9]2_ bev_kiad_ önk_'!#REF!</definedName>
    <definedName name="phműkbev_10">'[9]2_ bev_kiad_ önk_'!#REF!</definedName>
    <definedName name="phműkbev">'_1_ bev_kiad_ önk_'!#REF!</definedName>
    <definedName name="phműkbev1_4">'[6]2_ bev_kiad_ önk_'!#REF!</definedName>
    <definedName name="phműkbev1_8">'[9]2_ bev_kiad_ önk_'!#REF!</definedName>
    <definedName name="phműkbev1_9">'[9]2_ bev_kiad_ önk_'!#REF!</definedName>
    <definedName name="phműkbev1_10">'[9]2_ bev_kiad_ önk_'!#REF!</definedName>
    <definedName name="phműkbev1">'_1_ bev_kiad_ önk_'!#REF!</definedName>
    <definedName name="phműkc1_4">'[6]2_ bev_kiad_ önk_'!#REF!</definedName>
    <definedName name="phműkc1_8">'[9]2_ bev_kiad_ önk_'!#REF!</definedName>
    <definedName name="phműkc1_9">'[9]2_ bev_kiad_ önk_'!#REF!</definedName>
    <definedName name="phműkc1_10">'[9]2_ bev_kiad_ önk_'!#REF!</definedName>
    <definedName name="phműkc1">'_1_ bev_kiad_ önk_'!#REF!</definedName>
    <definedName name="phsajbev_5">'[3]Munka6'!$C$21</definedName>
    <definedName name="phsajbev_7">'[3]Munka6'!$C$21</definedName>
    <definedName name="phsajbev_8">'[10]Munka6'!$C$21</definedName>
    <definedName name="phsajbev_9">'[10]Munka6'!$C$21</definedName>
    <definedName name="phsajbev_10">'[3]Munka6'!$C$21</definedName>
    <definedName name="phsajbev">'[1]Munka6'!$C$21</definedName>
    <definedName name="phszoc_4">'[6]T_7 ph_ kiadásai'!#REF!</definedName>
    <definedName name="phszoc_8">'[9]T_7 ph_ kiadásai'!#REF!</definedName>
    <definedName name="phszoc_9">'[9]T_7 ph_ kiadásai'!#REF!</definedName>
    <definedName name="phszoc_10">'[9]T_7 ph_ kiadásai'!#REF!</definedName>
    <definedName name="phszoc">'_3_ ph_ kiadásai'!#REF!</definedName>
    <definedName name="pm_5">'[2]bevételek intként'!#REF!</definedName>
    <definedName name="pm_4">'[6]4_ bevételek int_ként'!#REF!</definedName>
    <definedName name="pm_7">'[4]bevételek intként'!#REF!</definedName>
    <definedName name="pm_8">'[9]4_ bevételek int_ként'!#REF!</definedName>
    <definedName name="pm_9">'[9]4_ bevételek int_ként'!#REF!</definedName>
    <definedName name="pm_10">'[9]4_ bevételek int_ként'!#REF!</definedName>
    <definedName name="pm">#REF!</definedName>
    <definedName name="pótl_5">'[3]Munka6'!$C$20</definedName>
    <definedName name="pótl_7">'[3]Munka6'!$C$20</definedName>
    <definedName name="pótl_8">'[10]Munka6'!$C$20</definedName>
    <definedName name="pótl_9">'[10]Munka6'!$C$20</definedName>
    <definedName name="pótl_10">'[3]Munka6'!$C$20</definedName>
    <definedName name="pótl">'[1]Munka6'!$C$20</definedName>
    <definedName name="pótlék_4">'[6]2_ bev_kiad_ önk_'!#REF!</definedName>
    <definedName name="pótlék_8">'[9]2_ bev_kiad_ önk_'!#REF!</definedName>
    <definedName name="pótlék_9">'[9]2_ bev_kiad_ önk_'!#REF!</definedName>
    <definedName name="pótlék_10">'[9]2_ bev_kiad_ önk_'!#REF!</definedName>
    <definedName name="pótlék">'_1_ bev_kiad_ önk_'!#REF!</definedName>
    <definedName name="pübef1">'_1_ bev_kiad_ önk_'!$C$51</definedName>
    <definedName name="pübefbev1">'_1_ bev_kiad_ önk_'!$C$31</definedName>
    <definedName name="sajfelh1_8">'[9]2_ bev_kiad_ önk_'!#REF!</definedName>
    <definedName name="sajfelh1_9">'[9]2_ bev_kiad_ önk_'!#REF!</definedName>
    <definedName name="sajfelh1_10">'[9]2_ bev_kiad_ önk_'!#REF!</definedName>
    <definedName name="sajfelh1">'_1_ bev_kiad_ önk_'!$C$30</definedName>
    <definedName name="segély6_8">'[8]_3_ ph_ kiadásai'!#REF!</definedName>
    <definedName name="segély6_9">'[8]_3_ ph_ kiadásai'!#REF!</definedName>
    <definedName name="segély6_10">'[8]_3_ ph_ kiadásai'!#REF!</definedName>
    <definedName name="segély6">'_3_ ph_ kiadásai'!#REF!</definedName>
    <definedName name="segélysaját">'4_ szociális tábla'!$D$20</definedName>
    <definedName name="semmi_9">'[10]Munka2'!$P$23</definedName>
    <definedName name="semmi_10">'[10]Munka2'!$P$23</definedName>
    <definedName name="semmi">'[7]2_ bev_kiad_ önk_'!#REF!</definedName>
    <definedName name="semmi10_9">'[10]Munka6'!$C$21</definedName>
    <definedName name="semmi10_10">'[10]Munka6'!$C$21</definedName>
    <definedName name="semmi10">'[7]_4_ bevételek int_ként és létsz'!#REF!</definedName>
    <definedName name="semmi11_9">'[10]Munka6'!$C$20</definedName>
    <definedName name="semmi11_10">'[10]Munka6'!$C$20</definedName>
    <definedName name="semmi11">'[7]2_ bev_kiad_ önk_'!#REF!</definedName>
    <definedName name="semmi12_9">'[10]Munka6'!$C$19</definedName>
    <definedName name="semmi12_10">'[10]Munka6'!$C$19</definedName>
    <definedName name="semmi12">'[7]2_ bev_kiad_ önk_'!#REF!</definedName>
    <definedName name="semmi13_9">'[10]Munka6'!$C$7</definedName>
    <definedName name="semmi13_10">'[10]Munka6'!$C$7</definedName>
    <definedName name="semmi13">'[7]2_ bev_kiad_ önk_'!#REF!</definedName>
    <definedName name="semmi14_9">'[10]Munka6'!$C$8</definedName>
    <definedName name="semmi14_10">'[10]Munka6'!$C$8</definedName>
    <definedName name="semmi14">'[7]2_ bev_kiad_ önk_'!#REF!</definedName>
    <definedName name="semmi15_9">'[10]Munka6'!$C$17</definedName>
    <definedName name="semmi15_10">'[10]Munka6'!$C$17</definedName>
    <definedName name="semmi15">'[7]2_ bev_kiad_ önk_'!#REF!</definedName>
    <definedName name="semmi16_9">'[10]Munka2'!$P$23</definedName>
    <definedName name="semmi16_10">'[10]Munka2'!$P$23</definedName>
    <definedName name="semmi16">'[7]5_ kiadások int_ként'!#REF!</definedName>
    <definedName name="semmi17_9">'[10]Munka2'!$P$22</definedName>
    <definedName name="semmi17_10">'[10]Munka2'!$P$22</definedName>
    <definedName name="semmi17">'[7]5_ kiadások int_ként'!#REF!</definedName>
    <definedName name="semmi18_9">'[10]Munka6'!$C$16</definedName>
    <definedName name="semmi18_10">'[10]Munka6'!$C$16</definedName>
    <definedName name="semmi18">'[7]2_ bev_kiad_ önk_'!#REF!</definedName>
    <definedName name="semmi19_9">'[10]Munka6'!$C$11</definedName>
    <definedName name="semmi19_10">'[10]Munka6'!$C$11</definedName>
    <definedName name="semmi19">'[7]5_ kiadások int_ként'!#REF!</definedName>
    <definedName name="semmi2_9">'[10]Munka2'!$P$22</definedName>
    <definedName name="semmi2_10">'[10]Munka2'!$P$22</definedName>
    <definedName name="semmi2">'[7]2_ bev_kiad_ önk_'!#REF!</definedName>
    <definedName name="semmi20_9">'[10]Munka6'!$C$15</definedName>
    <definedName name="semmi20_10">'[10]Munka6'!$C$15</definedName>
    <definedName name="semmi20">'[7]_T_6 ph_ kiadásai'!#REF!</definedName>
    <definedName name="semmi21_9">'[10]Munka6'!$C$18</definedName>
    <definedName name="semmi21_10">'[10]Munka6'!$C$18</definedName>
    <definedName name="semmi21">'[7]_4_ bevételek int_ként és létsz'!#REF!</definedName>
    <definedName name="semmi22_9">'[10]Munka6'!$C$10</definedName>
    <definedName name="semmi22_10">'[10]Munka6'!$C$10</definedName>
    <definedName name="semmi22">'[7]2_ bev_kiad_ önk_'!#REF!</definedName>
    <definedName name="semmi23_9">'[9]4_ bevételek int_ként'!#REF!</definedName>
    <definedName name="semmi23_10">'[9]4_ bevételek int_ként'!#REF!</definedName>
    <definedName name="semmi23">'[7]5_ kiadások int_ként'!#REF!</definedName>
    <definedName name="semmi24_9">'[9]4_ bevételek int_ként'!#REF!</definedName>
    <definedName name="semmi24_10">'[9]4_ bevételek int_ként'!#REF!</definedName>
    <definedName name="semmi24">'[7]6_ felhalm_kiad_'!#REF!</definedName>
    <definedName name="semmi25_9">'[10]Munka6'!$C$21</definedName>
    <definedName name="semmi25_10">'[10]Munka6'!$C$21</definedName>
    <definedName name="semmi25">'[7]2_ bev_kiad_ önk_'!#REF!</definedName>
    <definedName name="semmi26_9">'[10]Munka6'!$C$20</definedName>
    <definedName name="semmi26_10">'[10]Munka6'!$C$20</definedName>
    <definedName name="semmi26">'[7]2_ bev_kiad_ önk_'!#REF!</definedName>
    <definedName name="semmi27_9">'[10]Munka6'!$C$19</definedName>
    <definedName name="semmi27_10">'[10]Munka6'!$C$19</definedName>
    <definedName name="semmi27">'[7]2_ bev_kiad_ önk_'!#REF!</definedName>
    <definedName name="semmi28_9">'[10]Munka6'!$C$7</definedName>
    <definedName name="semmi28_10">'[10]Munka6'!$C$7</definedName>
    <definedName name="semmi28">'[7]2_ bev_kiad_ önk_'!#REF!</definedName>
    <definedName name="semmi29_9">'[10]Munka6'!$C$8</definedName>
    <definedName name="semmi29_10">'[10]Munka6'!$C$8</definedName>
    <definedName name="semmi29">'[7]2_ bev_kiad_ önk_'!#REF!</definedName>
    <definedName name="semmi3_9">'[10]Munka6'!$C$16</definedName>
    <definedName name="semmi3_10">'[10]Munka6'!$C$16</definedName>
    <definedName name="semmi3">'[7]2_ bev_kiad_ önk_'!#REF!</definedName>
    <definedName name="semmi30_9">'[10]Munka6'!$C$17</definedName>
    <definedName name="semmi30_10">'[10]Munka6'!$C$17</definedName>
    <definedName name="semmi30">'[7]2_ bev_kiad_ önk_'!#REF!</definedName>
    <definedName name="semmi31">'[7]2_b_felhalm_mérleg'!#REF!</definedName>
    <definedName name="semmi32">'[7]2_b_felhalm_mérleg'!#REF!</definedName>
    <definedName name="semmi33">'[7]2_ bev_kiad_ önk_'!#REF!</definedName>
    <definedName name="semmi34">'[7]2_ bev_kiad_ önk_'!#REF!</definedName>
    <definedName name="semmi35">'[7]2_ bev_kiad_ önk_'!#REF!</definedName>
    <definedName name="semmi36">'[7]5_ kiadások int_ként'!#REF!</definedName>
    <definedName name="semmi37">'[7]7_ felújítási kiad_'!#REF!</definedName>
    <definedName name="semmi38">'[7]2_ bev_kiad_ önk_'!#REF!</definedName>
    <definedName name="semmi39">'[7]2_ bev_kiad_ önk_'!#REF!</definedName>
    <definedName name="semmi4_9">'[10]Munka6'!$C$11</definedName>
    <definedName name="semmi4_10">'[10]Munka6'!$C$11</definedName>
    <definedName name="semmi4">'[7]2_ bev_kiad_ önk_'!#REF!</definedName>
    <definedName name="semmi40">'[7]_4_ bevételek int_ként és létsz'!#REF!</definedName>
    <definedName name="semmi41">'[7]_4_ bevételek int_ként és létsz'!#REF!</definedName>
    <definedName name="semmi42">'[7]5_ kiadások int_ként'!#REF!</definedName>
    <definedName name="semmi43">'[7]2_ bev_kiad_ önk_'!#REF!</definedName>
    <definedName name="semmi44">'[7]2_ bev_kiad_ önk_'!#REF!</definedName>
    <definedName name="semmi45">'[7]2_ bev_kiad_ önk_'!#REF!</definedName>
    <definedName name="semmi46">'[7]2_ bev_kiad_ önk_'!#REF!</definedName>
    <definedName name="semmi47">'[7]2_ bev_kiad_ önk_'!#REF!</definedName>
    <definedName name="semmi48">'[7]2_ bev_kiad_ önk_'!$C$9</definedName>
    <definedName name="semmi49">'[7]2_ bev_kiad_ önk_'!$C$11</definedName>
    <definedName name="semmi5_9">'[10]Munka6'!$C$15</definedName>
    <definedName name="semmi5_10">'[10]Munka6'!$C$15</definedName>
    <definedName name="semmi5">'[7]2_ bev_kiad_ önk_'!#REF!</definedName>
    <definedName name="semmi50">'[7]2_ bev_kiad_ önk_'!#REF!</definedName>
    <definedName name="semmi51">'[7]2_ bev_kiad_ önk_'!#REF!</definedName>
    <definedName name="semmi52">'[7]5_ kiadások int_ként'!#REF!</definedName>
    <definedName name="semmi53">'[7]5_ kiadások int_ként'!#REF!</definedName>
    <definedName name="semmi54">'[7]5_ kiadások int_ként'!#REF!</definedName>
    <definedName name="semmi55">'[7]_T_6 ph_ kiadásai'!#REF!</definedName>
    <definedName name="semmi56">'[7]_T_6 ph_ kiadásai'!#REF!</definedName>
    <definedName name="semmi57">'[7]2_ bev_kiad_ önk_'!#REF!</definedName>
    <definedName name="semmi58">'[7]2_ bev_kiad_ önk_'!#REF!</definedName>
    <definedName name="semmi59">'[7]_4_ bevételek int_ként és létsz'!#REF!</definedName>
    <definedName name="semmi6_9">'[10]Munka6'!$C$18</definedName>
    <definedName name="semmi6_10">'[10]Munka6'!$C$18</definedName>
    <definedName name="semmi6">'[7]2_ bev_kiad_ önk_'!#REF!</definedName>
    <definedName name="semmi60">'[7]2_ bev_kiad_ önk_'!#REF!</definedName>
    <definedName name="semmi61">'[7]_4_ bevételek int_ként és létsz'!#REF!</definedName>
    <definedName name="semmi62">'[7]_4_ bevételek int_ként és létsz'!#REF!</definedName>
    <definedName name="semmi63">'[7]_4_ bevételek int_ként és létsz'!#REF!</definedName>
    <definedName name="semmi64">'[7]2_ bev_kiad_ önk_'!#REF!</definedName>
    <definedName name="semmi65">'[7]_4_ bevételek int_ként és létsz'!#REF!</definedName>
    <definedName name="semmi66">'[7]_4_ bevételek int_ként és létsz'!#REF!</definedName>
    <definedName name="semmi67">'[7]2_ bev_kiad_ önk_'!#REF!</definedName>
    <definedName name="semmi68">'[7]2_ bev_kiad_ önk_'!$C$27</definedName>
    <definedName name="semmi69">'[7]_4_ bevételek int_ként és létsz'!#REF!</definedName>
    <definedName name="semmi7_9">'[10]Munka6'!$C$10</definedName>
    <definedName name="semmi7_10">'[10]Munka6'!$C$10</definedName>
    <definedName name="semmi7">'[7]_4_ bevételek int_ként és létsz'!#REF!</definedName>
    <definedName name="semmi70">'[7]_4_ bevételek int_ként és létsz'!#REF!</definedName>
    <definedName name="semmi71">'[7]_4_ bevételek int_ként és létsz'!#REF!</definedName>
    <definedName name="semmi72">'[7]2_ bev_kiad_ önk_'!#REF!</definedName>
    <definedName name="semmi73">'[7]2_ bev_kiad_ önk_'!#REF!</definedName>
    <definedName name="semmi74">'[7]2_ bev_kiad_ önk_'!#REF!</definedName>
    <definedName name="semmi75">'[7]_4_ bevételek int_ként és létsz'!#REF!</definedName>
    <definedName name="semmi76">'[7]2_ bev_kiad_ önk_'!#REF!</definedName>
    <definedName name="semmi77">'[7]2_ bev_kiad_ önk_'!#REF!</definedName>
    <definedName name="semmi8_9">'[9]4_ bevételek int_ként'!#REF!</definedName>
    <definedName name="semmi8_10">'[9]4_ bevételek int_ként'!#REF!</definedName>
    <definedName name="semmi8">'[7]2_ bev_kiad_ önk_'!#REF!</definedName>
    <definedName name="semmi9_9">'[9]4_ bevételek int_ként'!#REF!</definedName>
    <definedName name="semmi9_10">'[9]4_ bevételek int_ként'!#REF!</definedName>
    <definedName name="semmi9">'[7]2_ bev_kiad_ önk_'!$C$17</definedName>
    <definedName name="szabsbírság_5">'[3]Munka6'!$C$19</definedName>
    <definedName name="szabsbírság_7">'[3]Munka6'!$C$19</definedName>
    <definedName name="szabsbírság_8">'[10]Munka6'!$C$19</definedName>
    <definedName name="szabsbírság_9">'[10]Munka6'!$C$19</definedName>
    <definedName name="szabsbírság_10">'[3]Munka6'!$C$19</definedName>
    <definedName name="szabsbírság">'[1]Munka6'!$C$19</definedName>
    <definedName name="szabsért_4">'[6]2_ bev_kiad_ önk_'!#REF!</definedName>
    <definedName name="szabsért_8">'[9]2_ bev_kiad_ önk_'!#REF!</definedName>
    <definedName name="szabsért_9">'[9]2_ bev_kiad_ önk_'!#REF!</definedName>
    <definedName name="szabsért_10">'[9]2_ bev_kiad_ önk_'!#REF!</definedName>
    <definedName name="szabsért">'_1_ bev_kiad_ önk_'!#REF!</definedName>
    <definedName name="székács_5">'[2]bevételek intként'!#REF!</definedName>
    <definedName name="székács_4">'[6]4_ bevételek int_ként'!#REF!</definedName>
    <definedName name="székács_7">'[4]bevételek intként'!#REF!</definedName>
    <definedName name="székács_8">'[9]4_ bevételek int_ként'!#REF!</definedName>
    <definedName name="székács_9">'[9]4_ bevételek int_ként'!#REF!</definedName>
    <definedName name="székács_10">'[9]4_ bevételek int_ként'!#REF!</definedName>
    <definedName name="székács">#REF!</definedName>
    <definedName name="szem">'_3_ ph_ kiadásai'!$D$5</definedName>
    <definedName name="szem1">'_1_ bev_kiad_ önk_'!$C$41</definedName>
    <definedName name="szem3">#REF!</definedName>
    <definedName name="szemckö4_4">'[6]5_ kiadások int_ként'!#REF!</definedName>
    <definedName name="szemckö4_8">'[9]5_ kiadások int_ként'!#REF!</definedName>
    <definedName name="szemckö4_9">'[9]5_ kiadások int_ként'!#REF!</definedName>
    <definedName name="szemckö4_10">'[9]5_ kiadások int_ként'!#REF!</definedName>
    <definedName name="szemckö4">#REF!</definedName>
    <definedName name="szemegy6_8">'[8]_3_ ph_ kiadásai'!#REF!</definedName>
    <definedName name="szemegy6_9">'[8]_3_ ph_ kiadásai'!#REF!</definedName>
    <definedName name="szemegy6_10">'[8]_3_ ph_ kiadásai'!#REF!</definedName>
    <definedName name="szemegy6">'_3_ ph_ kiadásai'!#REF!</definedName>
    <definedName name="szemegy8.12">#REF!</definedName>
    <definedName name="szemegy8.13">#REF!</definedName>
    <definedName name="személyiph_5">'_3_ ph_ kiadásai'!#REF!</definedName>
    <definedName name="személyiph_7">'[4]ph kiadásai alap'!#REF!</definedName>
    <definedName name="személyiph_10">'[11]ph kiadásai'!#REF!</definedName>
    <definedName name="személyiph">#REF!</definedName>
    <definedName name="szemjutt_4">'[6]2_ bev_kiad_ önk_'!#REF!</definedName>
    <definedName name="szemjutt_8">'[9]2_ bev_kiad_ önk_'!#REF!</definedName>
    <definedName name="szemjutt_9">'[9]2_ bev_kiad_ önk_'!#REF!</definedName>
    <definedName name="szemjutt_10">'[9]2_ bev_kiad_ önk_'!#REF!</definedName>
    <definedName name="szemjutt">'_1_ bev_kiad_ önk_'!#REF!</definedName>
    <definedName name="szemjutt4_4">'[6]5_ kiadások int_ként'!#REF!</definedName>
    <definedName name="szemjutt4_8">'[9]5_ kiadások int_ként'!#REF!</definedName>
    <definedName name="szemjutt4_9">'[9]5_ kiadások int_ként'!#REF!</definedName>
    <definedName name="szemjutt4_10">'[9]5_ kiadások int_ként'!#REF!</definedName>
    <definedName name="szemjutt4">#REF!</definedName>
    <definedName name="szemkist4_4">'[6]5_ kiadások int_ként'!#REF!</definedName>
    <definedName name="szemkist4_8">'[9]5_ kiadások int_ként'!#REF!</definedName>
    <definedName name="szemkist4_9">'[9]5_ kiadások int_ként'!#REF!</definedName>
    <definedName name="szemkist4_10">'[9]5_ kiadások int_ként'!#REF!</definedName>
    <definedName name="szemkist4">#REF!</definedName>
    <definedName name="szemph_4">'[6]T_7 ph_ kiadásai'!#REF!</definedName>
    <definedName name="szemph_8">'[9]T_7 ph_ kiadásai'!#REF!</definedName>
    <definedName name="szemph_9">'[9]T_7 ph_ kiadásai'!#REF!</definedName>
    <definedName name="szemph_10">'[9]T_7 ph_ kiadásai'!#REF!</definedName>
    <definedName name="szemph">'_3_ ph_ kiadásai'!#REF!</definedName>
    <definedName name="szemph5_4">'[6]T_7 ph_ kiadásai'!#REF!</definedName>
    <definedName name="szemph5_8">'[9]T_7 ph_ kiadásai'!#REF!</definedName>
    <definedName name="szemph5_9">'[9]T_7 ph_ kiadásai'!#REF!</definedName>
    <definedName name="szemph5_10">'[9]T_7 ph_ kiadásai'!#REF!</definedName>
    <definedName name="szemph5">'_3_ ph_ kiadásai'!#REF!</definedName>
    <definedName name="szemph8.12">#REF!</definedName>
    <definedName name="szjahelyben_4">'[6]2_ bev_kiad_ önk_'!#REF!</definedName>
    <definedName name="szjahelyben_8">'[9]2_ bev_kiad_ önk_'!#REF!</definedName>
    <definedName name="szjahelyben_9">'[9]2_ bev_kiad_ önk_'!#REF!</definedName>
    <definedName name="szjahelyben_10">'[9]2_ bev_kiad_ önk_'!#REF!</definedName>
    <definedName name="szjahelyben">'_1_ bev_kiad_ önk_'!#REF!</definedName>
    <definedName name="szjahelyben1_4">'[6]2_ bev_kiad_ önk_'!#REF!</definedName>
    <definedName name="szjahelyben1_8">'[9]2_ bev_kiad_ önk_'!#REF!</definedName>
    <definedName name="szjahelyben1_9">'[9]2_ bev_kiad_ önk_'!#REF!</definedName>
    <definedName name="szjahelyben1_10">'[9]2_ bev_kiad_ önk_'!#REF!</definedName>
    <definedName name="szjahelyben1">'_1_ bev_kiad_ önk_'!#REF!</definedName>
    <definedName name="szjahelybenm_5">'[3]Munka6'!$C$7</definedName>
    <definedName name="szjahelybenm_7">'[3]Munka6'!$C$7</definedName>
    <definedName name="szjahelybenm_8">'[10]Munka6'!$C$7</definedName>
    <definedName name="szjahelybenm_9">'[10]Munka6'!$C$7</definedName>
    <definedName name="szjahelybenm_10">'[3]Munka6'!$C$7</definedName>
    <definedName name="szjahelybenm">'[1]Munka6'!$C$7</definedName>
    <definedName name="szjajövkül_4">'[6]2_ bev_kiad_ önk_'!#REF!</definedName>
    <definedName name="szjajövkül_8">'[9]2_ bev_kiad_ önk_'!#REF!</definedName>
    <definedName name="szjajövkül_9">'[9]2_ bev_kiad_ önk_'!#REF!</definedName>
    <definedName name="szjajövkül_10">'[9]2_ bev_kiad_ önk_'!#REF!</definedName>
    <definedName name="szjajövkül">'_1_ bev_kiad_ önk_'!#REF!</definedName>
    <definedName name="szjajövkül1_4">'[6]2_ bev_kiad_ önk_'!#REF!</definedName>
    <definedName name="szjajövkül1_8">'[9]2_ bev_kiad_ önk_'!#REF!</definedName>
    <definedName name="szjajövkül1_9">'[9]2_ bev_kiad_ önk_'!#REF!</definedName>
    <definedName name="szjajövkül1_10">'[9]2_ bev_kiad_ önk_'!#REF!</definedName>
    <definedName name="szjajövkül1">'_1_ bev_kiad_ önk_'!#REF!</definedName>
    <definedName name="szjakül_5">'[3]Munka6'!$C$8</definedName>
    <definedName name="szjakül_7">'[3]Munka6'!$C$8</definedName>
    <definedName name="szjakül_8">'[10]Munka6'!$C$8</definedName>
    <definedName name="szjakül_9">'[10]Munka6'!$C$8</definedName>
    <definedName name="szjakül_10">'[3]Munka6'!$C$8</definedName>
    <definedName name="szjakül">'[1]Munka6'!$C$8</definedName>
    <definedName name="szoc1">'_1_ bev_kiad_ önk_'!$C$44</definedName>
    <definedName name="szocátv_4">'[6]2_ bev_kiad_ önk_'!#REF!</definedName>
    <definedName name="szocátv_8">'[9]2_ bev_kiad_ önk_'!#REF!</definedName>
    <definedName name="szocátv_9">'[9]2_ bev_kiad_ önk_'!#REF!</definedName>
    <definedName name="szocátv_10">'[9]2_ bev_kiad_ önk_'!#REF!</definedName>
    <definedName name="szocátv">'_1_ bev_kiad_ önk_'!#REF!</definedName>
    <definedName name="szockiad8.13">'[5]8_13 szoc_kiad_'!$D$22</definedName>
    <definedName name="szocph_4">'[6]T_7 ph_ kiadásai'!#REF!</definedName>
    <definedName name="szocph_8">'[9]T_7 ph_ kiadásai'!#REF!</definedName>
    <definedName name="szocph_9">'[9]T_7 ph_ kiadásai'!#REF!</definedName>
    <definedName name="szocph_10">'[9]T_7 ph_ kiadásai'!#REF!</definedName>
    <definedName name="szocph">'_3_ ph_ kiadásai'!#REF!</definedName>
    <definedName name="szocph5_4">'[6]T_7 ph_ kiadásai'!#REF!</definedName>
    <definedName name="szocph5_8">'[9]T_7 ph_ kiadásai'!#REF!</definedName>
    <definedName name="szocph5_9">'[9]T_7 ph_ kiadásai'!#REF!</definedName>
    <definedName name="szocph5_10">'[9]T_7 ph_ kiadásai'!#REF!</definedName>
    <definedName name="szocph5">'_3_ ph_ kiadásai'!#REF!</definedName>
    <definedName name="szocph5a">#REF!</definedName>
    <definedName name="szocsegélyph_5">'_3_ ph_ kiadásai'!#REF!</definedName>
    <definedName name="szocsegélyph_7">'[4]ph kiadásai alap'!#REF!</definedName>
    <definedName name="szocsegélyph_10">'[11]ph kiadásai'!#REF!</definedName>
    <definedName name="szocsegélyph">#REF!</definedName>
    <definedName name="talajt_4">'[6]2_ bev_kiad_ önk_'!#REF!</definedName>
    <definedName name="talajt_8">'[9]2_ bev_kiad_ önk_'!#REF!</definedName>
    <definedName name="talajt_9">'[9]2_ bev_kiad_ önk_'!#REF!</definedName>
    <definedName name="talajt_10">'[9]2_ bev_kiad_ önk_'!#REF!</definedName>
    <definedName name="talajt">'_1_ bev_kiad_ önk_'!#REF!</definedName>
    <definedName name="támkölcs1_4">'[6]2_ bev_kiad_ önk_'!#REF!</definedName>
    <definedName name="támkölcs1_8">'[9]2_ bev_kiad_ önk_'!#REF!</definedName>
    <definedName name="támkölcs1_9">'[9]2_ bev_kiad_ önk_'!#REF!</definedName>
    <definedName name="támkölcs1_10">'[9]2_ bev_kiad_ önk_'!#REF!</definedName>
    <definedName name="támkölcs1">'_1_ bev_kiad_ önk_'!#REF!</definedName>
    <definedName name="támkölcsön_4">'[6]2_ bev_kiad_ önk_'!#REF!</definedName>
    <definedName name="támkölcsön_8">'[9]2_ bev_kiad_ önk_'!#REF!</definedName>
    <definedName name="támkölcsön_9">'[9]2_ bev_kiad_ önk_'!#REF!</definedName>
    <definedName name="támkölcsön_10">'[9]2_ bev_kiad_ önk_'!#REF!</definedName>
    <definedName name="támkölcsön">'_1_ bev_kiad_ önk_'!#REF!</definedName>
    <definedName name="támogatások_4">'[6]2_ bev_kiad_ önk_'!#REF!</definedName>
    <definedName name="támogatások_8">'[9]2_ bev_kiad_ önk_'!#REF!</definedName>
    <definedName name="támogatások_9">'[9]2_ bev_kiad_ önk_'!#REF!</definedName>
    <definedName name="támogatások_10">'[9]2_ bev_kiad_ önk_'!#REF!</definedName>
    <definedName name="támogatások">'_1_ bev_kiad_ önk_'!#REF!</definedName>
    <definedName name="támogatások1_4">'[6]2_ bev_kiad_ önk_'!#REF!</definedName>
    <definedName name="támogatások1_8">'[9]2_ bev_kiad_ önk_'!#REF!</definedName>
    <definedName name="támogatások1_9">'[9]2_ bev_kiad_ önk_'!#REF!</definedName>
    <definedName name="támogatások1_10">'[9]2_ bev_kiad_ önk_'!#REF!</definedName>
    <definedName name="támogatások1">'_1_ bev_kiad_ önk_'!#REF!</definedName>
    <definedName name="tárgyi_4">'[6]2_ bev_kiad_ önk_'!#REF!</definedName>
    <definedName name="tárgyi_8">'[9]2_ bev_kiad_ önk_'!#REF!</definedName>
    <definedName name="tárgyi_9">'[9]2_ bev_kiad_ önk_'!#REF!</definedName>
    <definedName name="tárgyi_10">'[9]2_ bev_kiad_ önk_'!#REF!</definedName>
    <definedName name="tárgyi">'_1_ bev_kiad_ önk_'!#REF!</definedName>
    <definedName name="tárgyi1_4">'[6]2_ bev_kiad_ önk_'!#REF!</definedName>
    <definedName name="tárgyi1_8">'[9]2_ bev_kiad_ önk_'!#REF!</definedName>
    <definedName name="tárgyi1_9">'[9]2_ bev_kiad_ önk_'!#REF!</definedName>
    <definedName name="tárgyi1_10">'[9]2_ bev_kiad_ önk_'!#REF!</definedName>
    <definedName name="tárgyi1">'_1_ bev_kiad_ önk_'!#REF!</definedName>
    <definedName name="tárgyiért1">'_1_ bev_kiad_ önk_'!$C$29</definedName>
    <definedName name="tartalék4_4">'[6]5_ kiadások int_ként'!#REF!</definedName>
    <definedName name="tartalék4_8">'[9]5_ kiadások int_ként'!#REF!</definedName>
    <definedName name="tartalék4_9">'[9]5_ kiadások int_ként'!#REF!</definedName>
    <definedName name="tartalék4_10">'[9]5_ kiadások int_ként'!#REF!</definedName>
    <definedName name="tartalék4">#REF!</definedName>
    <definedName name="termőf_4">'[6]2_ bev_kiad_ önk_'!#REF!</definedName>
    <definedName name="termőf_8">'[9]2_ bev_kiad_ önk_'!#REF!</definedName>
    <definedName name="termőf_9">'[9]2_ bev_kiad_ önk_'!#REF!</definedName>
    <definedName name="termőf_10">'[9]2_ bev_kiad_ önk_'!#REF!</definedName>
    <definedName name="termőf">'_1_ bev_kiad_ önk_'!#REF!</definedName>
    <definedName name="termőfbérbe_5">'[3]Munka6'!$C$17</definedName>
    <definedName name="termőfbérbe_7">'[3]Munka6'!$C$17</definedName>
    <definedName name="termőfbérbe_8">'[10]Munka6'!$C$17</definedName>
    <definedName name="termőfbérbe_9">'[10]Munka6'!$C$17</definedName>
    <definedName name="termőfbérbe_10">'[3]Munka6'!$C$17</definedName>
    <definedName name="termőfbérbe">'[1]Munka6'!$C$17</definedName>
    <definedName name="termőföld1_4">'[6]2_ bev_kiad_ önk_'!#REF!</definedName>
    <definedName name="termőföld1_8">'[9]2_ bev_kiad_ önk_'!#REF!</definedName>
    <definedName name="termőföld1_9">'[9]2_ bev_kiad_ önk_'!#REF!</definedName>
    <definedName name="termőföld1_10">'[9]2_ bev_kiad_ önk_'!#REF!</definedName>
    <definedName name="termőföld1">'_1_ bev_kiad_ önk_'!#REF!</definedName>
    <definedName name="üres">#REF!</definedName>
    <definedName name="vagyonbérbe1">'_1_ bev_kiad_ önk_'!$C$18</definedName>
    <definedName name="vizikátv_4">'[6]2_ bev_kiad_ önk_'!#REF!</definedName>
    <definedName name="vizikátv_8">'[9]2_ bev_kiad_ önk_'!#REF!</definedName>
    <definedName name="vizikátv_9">'[9]2_ bev_kiad_ önk_'!#REF!</definedName>
    <definedName name="vizikátv_10">'[9]2_ bev_kiad_ önk_'!#REF!</definedName>
    <definedName name="vizikátv">'_1_ bev_kiad_ önk_'!#REF!</definedName>
    <definedName name="vizikátv1_4">'[6]2_ bev_kiad_ önk_'!#REF!</definedName>
    <definedName name="vizikátv1_8">'[9]2_ bev_kiad_ önk_'!#REF!</definedName>
    <definedName name="vizikátv1_9">'[9]2_ bev_kiad_ önk_'!#REF!</definedName>
    <definedName name="vizikátv1_10">'[9]2_ bev_kiad_ önk_'!#REF!</definedName>
    <definedName name="vizikátv1">'_1_ bev_kiad_ önk_'!#REF!</definedName>
    <definedName name="vizikfelh1">'5_6_ felhalm_ felúj_kiad_'!$C$5</definedName>
    <definedName name="vizikfelh2">'5_6_ felhalm_ felúj_kiad_'!#REF!</definedName>
    <definedName name="vizikfelh3_8">'[8]5_6_ felhalm_ felúj_kiad_'!#REF!</definedName>
    <definedName name="vizikfelh3_9">'[8]5_6_ felhalm_ felúj_kiad_'!#REF!</definedName>
    <definedName name="vizikfelh3_10">'[8]5_6_ felhalm_ felúj_kiad_'!#REF!</definedName>
    <definedName name="vizikfelh3">'5_6_ felhalm_ felúj_kiad_'!#REF!</definedName>
    <definedName name="vizikműk_8">'[8]5_6_ felhalm_ felúj_kiad_'!#REF!</definedName>
    <definedName name="vizikműk_9">'[8]5_6_ felhalm_ felúj_kiad_'!#REF!</definedName>
    <definedName name="vizikműk_10">'[8]5_6_ felhalm_ felúj_kiad_'!#REF!</definedName>
    <definedName name="vizikműk">'5_6_ felhalm_ felúj_kiad_'!#REF!</definedName>
    <definedName name="vmk_5">'[2]bevételek intként'!#REF!</definedName>
    <definedName name="vmk_4">'[6]4_ bevételek int_ként'!#REF!</definedName>
    <definedName name="vmk_7">'[4]bevételek intként'!#REF!</definedName>
    <definedName name="vmk_8">'[9]4_ bevételek int_ként'!#REF!</definedName>
    <definedName name="vmk_9">'[9]4_ bevételek int_ként'!#REF!</definedName>
    <definedName name="vmk_10">'[9]4_ bevételek int_ként'!#REF!</definedName>
    <definedName name="vmk">#REF!</definedName>
  </definedNames>
  <calcPr fullCalcOnLoad="1"/>
</workbook>
</file>

<file path=xl/sharedStrings.xml><?xml version="1.0" encoding="utf-8"?>
<sst xmlns="http://schemas.openxmlformats.org/spreadsheetml/2006/main" count="499" uniqueCount="315">
  <si>
    <t>Kuncsorba Község Önkormányzata</t>
  </si>
  <si>
    <t>2010. évi bevételei és kiadásai</t>
  </si>
  <si>
    <t>(ezer Ft-ban)</t>
  </si>
  <si>
    <t>Sor-</t>
  </si>
  <si>
    <t>Megnevezés</t>
  </si>
  <si>
    <t>2010. évi</t>
  </si>
  <si>
    <t>szám</t>
  </si>
  <si>
    <t>terv</t>
  </si>
  <si>
    <t>BEVÉTELEK</t>
  </si>
  <si>
    <t>1.</t>
  </si>
  <si>
    <t>Működési bevételek</t>
  </si>
  <si>
    <t>1.1.</t>
  </si>
  <si>
    <t>Önkormányzati bevételek</t>
  </si>
  <si>
    <t>1.2.</t>
  </si>
  <si>
    <t>Intézményi bevételek</t>
  </si>
  <si>
    <t>2.</t>
  </si>
  <si>
    <t>Önkormányzatok sajátos működési bevételei</t>
  </si>
  <si>
    <t>2.1.</t>
  </si>
  <si>
    <t>Iparűzési adó</t>
  </si>
  <si>
    <t>2.2.</t>
  </si>
  <si>
    <t>Átengedett központi adók</t>
  </si>
  <si>
    <t>gépjárműadó</t>
  </si>
  <si>
    <t>szja helyben maradó része</t>
  </si>
  <si>
    <t>szja jövedelemkülönbség mérséklése</t>
  </si>
  <si>
    <t>termőföld bérbeadásából származó jövedelemadó</t>
  </si>
  <si>
    <t>2.3.</t>
  </si>
  <si>
    <t>Bírságok, pótlékok</t>
  </si>
  <si>
    <t>2.4.</t>
  </si>
  <si>
    <t>Önkormányzati vagyon bérbeadásából származó jövedelem</t>
  </si>
  <si>
    <t>3.</t>
  </si>
  <si>
    <t>Önkormányzatok költségvetési támogatása</t>
  </si>
  <si>
    <t>3.1.</t>
  </si>
  <si>
    <t>Normatív állami hjár. és norm.kötött felhasználású támogatás</t>
  </si>
  <si>
    <t>3.2.</t>
  </si>
  <si>
    <t>Központosított előirányzatok és ÖNHIKI</t>
  </si>
  <si>
    <t>3.3.</t>
  </si>
  <si>
    <t>Céltámogatások</t>
  </si>
  <si>
    <t>3.4.</t>
  </si>
  <si>
    <t>Önkormányzatok egyéb költségvetési támogatása</t>
  </si>
  <si>
    <t>4.</t>
  </si>
  <si>
    <t>Támogatásértékű bevételek</t>
  </si>
  <si>
    <t>4.1.</t>
  </si>
  <si>
    <t>Működési célú támogatásértékű bevétel</t>
  </si>
  <si>
    <t>4.2.</t>
  </si>
  <si>
    <t>Felhalmozási célú támogatásértékű bevétel</t>
  </si>
  <si>
    <t>5.</t>
  </si>
  <si>
    <t>Kommunális adó</t>
  </si>
  <si>
    <t>6.</t>
  </si>
  <si>
    <t>Felhalmozási és tőke jellegű bevételek</t>
  </si>
  <si>
    <t>6.1.</t>
  </si>
  <si>
    <t>Tárgyi eszközök, immateriális javak értékesítése</t>
  </si>
  <si>
    <t>6.2.</t>
  </si>
  <si>
    <t>Önkorm. sajátos felhalm. és tőkebevételei</t>
  </si>
  <si>
    <t>6.3.</t>
  </si>
  <si>
    <t>Pénzügyi befektetések</t>
  </si>
  <si>
    <t>7.</t>
  </si>
  <si>
    <t>Működési célú pénzeszköz átvétel</t>
  </si>
  <si>
    <t>8.</t>
  </si>
  <si>
    <t>Felhalmozási célú pénzeszköz átvétel</t>
  </si>
  <si>
    <t>9.</t>
  </si>
  <si>
    <t xml:space="preserve">Kölcsönök megtérülése  </t>
  </si>
  <si>
    <t>10.</t>
  </si>
  <si>
    <t>Hitel felvétel</t>
  </si>
  <si>
    <t>11.</t>
  </si>
  <si>
    <t>Előző évi pénzmaradvány igénybevétele</t>
  </si>
  <si>
    <t>12.</t>
  </si>
  <si>
    <t>Finanszírozási bevételek</t>
  </si>
  <si>
    <t>13.</t>
  </si>
  <si>
    <t>Előző évi kv. kiegészítések, visszatérülések</t>
  </si>
  <si>
    <t>BEVÉTELEK MINDÖSSZESEN</t>
  </si>
  <si>
    <t>KIADÁSOK</t>
  </si>
  <si>
    <t>Személyi jellegű kiadások</t>
  </si>
  <si>
    <t>Munkaadókat terhelő járulékok</t>
  </si>
  <si>
    <t>Dologi és egyéb folyó kiadások</t>
  </si>
  <si>
    <t>Szociálpolitikai ellátások és egyéb juttatások</t>
  </si>
  <si>
    <t>Pénzeszk. átad. és tám.ért.kiadás</t>
  </si>
  <si>
    <t>Beruházás</t>
  </si>
  <si>
    <t>Felújítás</t>
  </si>
  <si>
    <t>Hitelek törlesztése</t>
  </si>
  <si>
    <t>Tartalékok</t>
  </si>
  <si>
    <t>Kölcsön nyújtása</t>
  </si>
  <si>
    <t>Finanszírozási kiadások</t>
  </si>
  <si>
    <t>KIADÁSOK MINDÖSSZESEN</t>
  </si>
  <si>
    <t>2010. évi működési célú bevételei és kiadásai</t>
  </si>
  <si>
    <t>Sorszám</t>
  </si>
  <si>
    <t>2010. évi terv</t>
  </si>
  <si>
    <t>Költségvetési támogatás</t>
  </si>
  <si>
    <t>Támogatás értékű bevétel, pénzeszköz átvétel</t>
  </si>
  <si>
    <t>Pénzeszköz átvétel ÁH-on kívülről</t>
  </si>
  <si>
    <t>Támogatási kölcsönök megtérülése</t>
  </si>
  <si>
    <t>Hitelek</t>
  </si>
  <si>
    <t>Előző évi költségvetési kiegészítések, visszatérülések</t>
  </si>
  <si>
    <t>Működési célú hiány</t>
  </si>
  <si>
    <t>Működési célú bevétel összesen:</t>
  </si>
  <si>
    <t>Munkaadót terhelő járulékok</t>
  </si>
  <si>
    <t>Pénzeszk.átad. és tám.ért.kiad.</t>
  </si>
  <si>
    <t>Hiteltörlesztés</t>
  </si>
  <si>
    <t>Tartalék</t>
  </si>
  <si>
    <t>Kölcsön nyújtás</t>
  </si>
  <si>
    <t>Működési célú kiadás összesen:</t>
  </si>
  <si>
    <t>2010. évi felhalmozási célú bevételei és kiadásai</t>
  </si>
  <si>
    <t>Sor-szám</t>
  </si>
  <si>
    <t>Felhalmozási célú kamat és áfa bevétel</t>
  </si>
  <si>
    <t>Önkormányzatok sajátos felhalm. és tőkebevételei</t>
  </si>
  <si>
    <t>Pénzeszköz átvétel áll.házt-on kívülről</t>
  </si>
  <si>
    <t>Támogatási kölcsönök megtérülése (lakáskorsz.tám.)</t>
  </si>
  <si>
    <t>Hitelfelvétel</t>
  </si>
  <si>
    <t>Felhalmozási célú hiány</t>
  </si>
  <si>
    <t>Felhalmozási célú bevétel összesen:</t>
  </si>
  <si>
    <t>Beruházások</t>
  </si>
  <si>
    <t>Felújítások</t>
  </si>
  <si>
    <t>Támogatási köcsönök nyújtása</t>
  </si>
  <si>
    <t>Pénzeszköz átadás és támogatás értékű kiadás felhalm.</t>
  </si>
  <si>
    <t>Felhalmozási célú tartalék</t>
  </si>
  <si>
    <t>Felhalmozási célú kiadás összesen:</t>
  </si>
  <si>
    <t>2010. évi normatív hozzájárulások és normatív, kötött felhasználású támogatások</t>
  </si>
  <si>
    <t>Jogcím</t>
  </si>
  <si>
    <t>2010. átlag, illetve mutató</t>
  </si>
  <si>
    <t>Fajlagos összeg (Ft/fő)</t>
  </si>
  <si>
    <t>Érték (Ft)</t>
  </si>
  <si>
    <t>Kód</t>
  </si>
  <si>
    <t>Megnevezése</t>
  </si>
  <si>
    <t>3.sz.m.1.a.(1)</t>
  </si>
  <si>
    <t>Település-üzemeltetési, igazgatási és sport feladatok</t>
  </si>
  <si>
    <t>3.sz.m.1.a.(2)</t>
  </si>
  <si>
    <t>Település-üzemeltetési, igazgatási és sport feladatok kiegészítés</t>
  </si>
  <si>
    <t>Lakott külterülettel kapcs.feladatok</t>
  </si>
  <si>
    <t>7.a.(1)</t>
  </si>
  <si>
    <t>A társadalmi-gazdasági és infrastruktúrális szempontból elmaradott települési önkorm-ok feladatai</t>
  </si>
  <si>
    <t>Pénzbeni szociális juttatások</t>
  </si>
  <si>
    <t>Kuncsorba összesen</t>
  </si>
  <si>
    <t>Kuncsorba Község Önkormányzatának kiadásai</t>
  </si>
  <si>
    <t>I.</t>
  </si>
  <si>
    <t>Személyi juttatások</t>
  </si>
  <si>
    <t>Ebből:</t>
  </si>
  <si>
    <t>Köztisztviselők alapilletménye</t>
  </si>
  <si>
    <t>Teljesítményösztönző egyéb juttatás</t>
  </si>
  <si>
    <t>Keresetkiegészítés</t>
  </si>
  <si>
    <t>Közalkalmazottak alapilletménye és pótléka</t>
  </si>
  <si>
    <t>Közalkalmazottak 2 %-os tartalék-keret</t>
  </si>
  <si>
    <t>Munkaszerződéssel foglalkoztatottak bére</t>
  </si>
  <si>
    <t>Megbízási szerződéssel foglalkoztatottak díja</t>
  </si>
  <si>
    <t>Közmunkaprogram alapill.</t>
  </si>
  <si>
    <t>Alpolgármester, biz.elnökök, tagok és kültagok tiszteletdíja</t>
  </si>
  <si>
    <t>Jubileumi jutalom</t>
  </si>
  <si>
    <t xml:space="preserve">Cafeteria </t>
  </si>
  <si>
    <t>Közlekedési költségtérítés</t>
  </si>
  <si>
    <t>Polgármester költségtérítése</t>
  </si>
  <si>
    <t>14.</t>
  </si>
  <si>
    <t>Szemüveglencse vásárlás</t>
  </si>
  <si>
    <t>15.</t>
  </si>
  <si>
    <t>Továbbképzés szerződés szerint</t>
  </si>
  <si>
    <t>II.</t>
  </si>
  <si>
    <t>Nyugdíjbiztosítási járulék (24 %)</t>
  </si>
  <si>
    <t>Természetbeni egészségbiztosítási járulék (1,5 %)</t>
  </si>
  <si>
    <t>Pénzbeli egészségbiztosítási járulék (0,5 %)</t>
  </si>
  <si>
    <t>Munkaerő piaci járulék (1 %)</t>
  </si>
  <si>
    <t>Egészségügyi hozzájárulás</t>
  </si>
  <si>
    <t>Munkaadót terhelő egyéb járulék</t>
  </si>
  <si>
    <t>III.</t>
  </si>
  <si>
    <t>Szociális és gyermekjóléti ellátások és segélyek</t>
  </si>
  <si>
    <t>IV.</t>
  </si>
  <si>
    <t>Dologi kiadások</t>
  </si>
  <si>
    <t>Vállalkozói szerződések alapján kifizetett díjak</t>
  </si>
  <si>
    <t>Iktató program használata</t>
  </si>
  <si>
    <t>Honlap karbantartás</t>
  </si>
  <si>
    <t>Kommunális szolgáltatás díja</t>
  </si>
  <si>
    <t>Irodaszer, nyomtatvány</t>
  </si>
  <si>
    <t>Könyv, folyóirat</t>
  </si>
  <si>
    <t>Hajtó- és kenőanyagok</t>
  </si>
  <si>
    <t>Kisértékű tárgyi eszközök</t>
  </si>
  <si>
    <t>Készletbeszerzés</t>
  </si>
  <si>
    <t>Távközlési díj</t>
  </si>
  <si>
    <t>Számítástechnikai szolgáltatás</t>
  </si>
  <si>
    <t>Bérleti díj (MM Max, Caminus, Polisz használat)</t>
  </si>
  <si>
    <t>Gázenergia, vill. energia, víz és csatornadíj</t>
  </si>
  <si>
    <t>Közvilágítás, E.on</t>
  </si>
  <si>
    <t>Karbantartás, kisjavítás, egyéb dologi kiadások</t>
  </si>
  <si>
    <t>16.</t>
  </si>
  <si>
    <t>Belföldi-külföldi kiküldetés</t>
  </si>
  <si>
    <t>17.</t>
  </si>
  <si>
    <t>Reprezentáció</t>
  </si>
  <si>
    <t>18.</t>
  </si>
  <si>
    <t>Reklám, propaganda</t>
  </si>
  <si>
    <t>19.</t>
  </si>
  <si>
    <t>Egyéb befizetési kötelezettség</t>
  </si>
  <si>
    <t>20.</t>
  </si>
  <si>
    <t>Különféle adók, díjak, bankköltségek, befizetések</t>
  </si>
  <si>
    <t>21.</t>
  </si>
  <si>
    <t>Munkáltató által fizetendő szja</t>
  </si>
  <si>
    <t>22.</t>
  </si>
  <si>
    <t>Kamatkiadások</t>
  </si>
  <si>
    <t>23.</t>
  </si>
  <si>
    <t>Továbbképzés és szakmai konferenciák</t>
  </si>
  <si>
    <t>24.</t>
  </si>
  <si>
    <t>Postaköltség, egyéb szolgáltatás és üzemeltetés</t>
  </si>
  <si>
    <t>25.</t>
  </si>
  <si>
    <t>Egyéb üzemeltetési, fenntartási szolgáltatás</t>
  </si>
  <si>
    <t>26.</t>
  </si>
  <si>
    <t>Vásárolt termékek és szolgáltatások áfá-ja</t>
  </si>
  <si>
    <t>27.</t>
  </si>
  <si>
    <t>Falunap megrendezésére</t>
  </si>
  <si>
    <t>Összesen</t>
  </si>
  <si>
    <t>Engedélyezett létszámkeret</t>
  </si>
  <si>
    <t>2 fő</t>
  </si>
  <si>
    <t>Közfoglalkoztatottak éves létszám-előirányzata</t>
  </si>
  <si>
    <t>25 fő</t>
  </si>
  <si>
    <t xml:space="preserve">                                                      </t>
  </si>
  <si>
    <t>Pénzbeni és természetbeni szociális és gyermekjóléti ellátások és segélyek</t>
  </si>
  <si>
    <t>Ellátás fajtája</t>
  </si>
  <si>
    <t>Becsült jogosult létszám</t>
  </si>
  <si>
    <t>Saját forrás 10, ill.  100%-a</t>
  </si>
  <si>
    <t>Átvett összeg 90%-100%</t>
  </si>
  <si>
    <t>Össze-sen eFt</t>
  </si>
  <si>
    <t>Tartós munkanélküliek rendszeres szociális segélye</t>
  </si>
  <si>
    <t>Időskorúak járadéka</t>
  </si>
  <si>
    <t>Rendszeres szociális segély 67%-os</t>
  </si>
  <si>
    <t xml:space="preserve">Lakásfenntartási támogatás - fűtés - </t>
  </si>
  <si>
    <t>Ápolási díj</t>
  </si>
  <si>
    <t>Felnőttkorúak átmeneti segélye</t>
  </si>
  <si>
    <t>Közgyógyellátás</t>
  </si>
  <si>
    <t>Temetési segély</t>
  </si>
  <si>
    <t>Köztemetés</t>
  </si>
  <si>
    <t>Mozgáskorlátozottak támogatása</t>
  </si>
  <si>
    <t>Rendkívüli gyermekvédelmi támogatás</t>
  </si>
  <si>
    <t>Kisded támogatás</t>
  </si>
  <si>
    <t>Helyi megállapítású lakásfenntartási tám.</t>
  </si>
  <si>
    <t>Összesen:</t>
  </si>
  <si>
    <t>2010. évi tervezett felhalmozási kiadások</t>
  </si>
  <si>
    <t>2010. évi tervezett összegek (eFt)</t>
  </si>
  <si>
    <t>saját erő</t>
  </si>
  <si>
    <t>hitel és átvett pénz-eszköz</t>
  </si>
  <si>
    <t>támoga-tás</t>
  </si>
  <si>
    <t>Falumegújító program</t>
  </si>
  <si>
    <t>Felszabadulás és József A.út építése</t>
  </si>
  <si>
    <t>6. sz. melléklet</t>
  </si>
  <si>
    <t>2010. évi tervezett felújítási feladatok és igények</t>
  </si>
  <si>
    <t>Saját erő</t>
  </si>
  <si>
    <t>Hitel és átv. pénzesz-köz</t>
  </si>
  <si>
    <t>Támoga-tás</t>
  </si>
  <si>
    <t>Összesen (eFt)</t>
  </si>
  <si>
    <t>2010. ÉVI ELŐIRÁNYZAT-FELHASZNÁLÁSI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</si>
  <si>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</si>
  <si>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</si>
  <si>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</si>
  <si>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</si>
  <si>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</si>
  <si>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</si>
  <si>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</si>
  <si>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Augusz-tus</t>
  </si>
  <si>
    <t>Szep-tember</t>
  </si>
  <si>
    <t>Október</t>
  </si>
  <si>
    <t>Novem-ber</t>
  </si>
  <si>
    <t>Decem-ber</t>
  </si>
  <si>
    <t>Össze-sen</t>
  </si>
  <si>
    <t>Bevételek</t>
  </si>
  <si>
    <t>Saját bevételek</t>
  </si>
  <si>
    <t>Átvett pénzeszk. támért.bev.</t>
  </si>
  <si>
    <t>Támogatás</t>
  </si>
  <si>
    <t>Hitel</t>
  </si>
  <si>
    <t>Előző havi záró pénzáll.(előző hó 13. sor)</t>
  </si>
  <si>
    <t>XXXXXX</t>
  </si>
  <si>
    <t>Bevételek összesen (1-5)</t>
  </si>
  <si>
    <t>Kiadások</t>
  </si>
  <si>
    <t>Működési kiadások</t>
  </si>
  <si>
    <t>Adósságszolgálat</t>
  </si>
  <si>
    <t>Felújítási kiadások</t>
  </si>
  <si>
    <t>Feljesztési kiadások</t>
  </si>
  <si>
    <t>Tartalék felhasználása</t>
  </si>
  <si>
    <t>Kiadások összesen (7-11)</t>
  </si>
  <si>
    <t>Egyenleg (havi záró pénzáll.(6-12)</t>
  </si>
  <si>
    <t>Tájékoztató tábla 2.</t>
  </si>
  <si>
    <t>Kuncsorba Község Önkormányzatának  2010. évi céltartaléka</t>
  </si>
  <si>
    <t>(eFt-ban)</t>
  </si>
  <si>
    <t>Feladat/cél</t>
  </si>
  <si>
    <t>2010. évi előirányzat</t>
  </si>
  <si>
    <t>Az átcsoportosítás jogát gyakorolja</t>
  </si>
  <si>
    <t>Tájékoztató tábla 3.</t>
  </si>
  <si>
    <t>Kuncsorba Község Önkormányzatának 2010. évet érintő közvetett</t>
  </si>
  <si>
    <t>támogatásai</t>
  </si>
  <si>
    <t>Kedvez-ménye-zett neve</t>
  </si>
  <si>
    <t>jogcíme</t>
  </si>
  <si>
    <t>mértéke (%)</t>
  </si>
  <si>
    <t>időtartama</t>
  </si>
  <si>
    <t>Tájékoztató tábla 4.</t>
  </si>
  <si>
    <t xml:space="preserve">Az Önkormányzat által felvett hitelállomány alakulása, </t>
  </si>
  <si>
    <t>lejárat és eszközök szerinti bontásban</t>
  </si>
  <si>
    <t>Felvétel éve</t>
  </si>
  <si>
    <t>Összege</t>
  </si>
  <si>
    <t>Lejárat éve</t>
  </si>
  <si>
    <t>Tőke</t>
  </si>
  <si>
    <t>Kamat</t>
  </si>
  <si>
    <t>Tájékoztató tábla 5.</t>
  </si>
  <si>
    <t>Több éves kihatással járó döntések évenkénti bontásban</t>
  </si>
  <si>
    <t>Megnevezés (feladatonkénti bontásban)</t>
  </si>
  <si>
    <t>Összes kiadás</t>
  </si>
  <si>
    <t>Előző években felmerült kiadás</t>
  </si>
  <si>
    <t>2010. év</t>
  </si>
  <si>
    <t>2011. év</t>
  </si>
  <si>
    <t>2012. év</t>
  </si>
  <si>
    <t>Belső világítótestek bérleti díja (CAMINUS)</t>
  </si>
  <si>
    <t>Útpályázat, saját erő (Felszabadulás út, József A. út)</t>
  </si>
  <si>
    <t>Tájékoztató tábla 6.</t>
  </si>
  <si>
    <t>Kuncsorba Község Önkormányzatának 2010. évi Európai Uniós projektjei</t>
  </si>
  <si>
    <t>Bevétel</t>
  </si>
  <si>
    <t>Kiadás</t>
  </si>
  <si>
    <t>Támogatást bizt.megne-vezése</t>
  </si>
  <si>
    <t>Támogatás összesen (eFt)</t>
  </si>
  <si>
    <t>Ebből: terv évi támoga-tás (eFt)</t>
  </si>
  <si>
    <t>Terv évet megelő-ző kiadás (eFt)</t>
  </si>
  <si>
    <t>Terv évben (eFt)</t>
  </si>
  <si>
    <t>További években (eFt)</t>
  </si>
  <si>
    <t>Önkormányzaton belül megvalósuló projektek:</t>
  </si>
  <si>
    <t>LEADER</t>
  </si>
  <si>
    <t>Önkormányzaton kívül megvalósuló projektekhez való hozzájárulás: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</si>
</sst>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0%"/>
    <numFmt numFmtId="168" formatCode="_-* #,##0.00,_F_t_-;\-* #,##0.00,_F_t_-;_-* \-??\ _F_t_-;_-@_-"/>
    <numFmt numFmtId="169" formatCode="#,##0_ ;\-#,##0,"/>
  </numFmts>
  <fonts count="11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0" fillId="2" borderId="0" xfId="0" applyFill="1" applyAlignment="1">
      <alignment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right" vertical="center" shrinkToFit="1"/>
    </xf>
    <xf numFmtId="164" fontId="3" fillId="0" borderId="2" xfId="0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right" vertical="center" shrinkToFit="1"/>
    </xf>
    <xf numFmtId="164" fontId="0" fillId="0" borderId="2" xfId="0" applyFont="1" applyFill="1" applyBorder="1" applyAlignment="1">
      <alignment horizontal="left" vertical="center" wrapText="1"/>
    </xf>
    <xf numFmtId="166" fontId="0" fillId="0" borderId="3" xfId="0" applyNumberFormat="1" applyFont="1" applyFill="1" applyBorder="1" applyAlignment="1">
      <alignment horizontal="right" vertical="center" shrinkToFit="1"/>
    </xf>
    <xf numFmtId="166" fontId="0" fillId="0" borderId="3" xfId="0" applyNumberFormat="1" applyFont="1" applyFill="1" applyBorder="1" applyAlignment="1">
      <alignment vertical="center" shrinkToFit="1"/>
    </xf>
    <xf numFmtId="164" fontId="4" fillId="0" borderId="2" xfId="0" applyFont="1" applyFill="1" applyBorder="1" applyAlignment="1">
      <alignment horizontal="left" vertical="center" wrapText="1" indent="2"/>
    </xf>
    <xf numFmtId="166" fontId="4" fillId="0" borderId="3" xfId="0" applyNumberFormat="1" applyFont="1" applyFill="1" applyBorder="1" applyAlignment="1">
      <alignment vertical="center" shrinkToFit="1"/>
    </xf>
    <xf numFmtId="166" fontId="0" fillId="2" borderId="0" xfId="0" applyNumberFormat="1" applyFill="1" applyAlignment="1">
      <alignment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left" vertical="center" wrapText="1"/>
    </xf>
    <xf numFmtId="166" fontId="0" fillId="0" borderId="3" xfId="0" applyNumberFormat="1" applyFont="1" applyFill="1" applyBorder="1" applyAlignment="1">
      <alignment horizontal="right" vertical="center" shrinkToFit="1"/>
    </xf>
    <xf numFmtId="164" fontId="0" fillId="2" borderId="0" xfId="0" applyFont="1" applyFill="1" applyAlignment="1">
      <alignment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left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left" vertical="center" wrapText="1"/>
    </xf>
    <xf numFmtId="166" fontId="5" fillId="0" borderId="5" xfId="0" applyNumberFormat="1" applyFont="1" applyFill="1" applyBorder="1" applyAlignment="1">
      <alignment horizontal="right" vertical="center" shrinkToFit="1"/>
    </xf>
    <xf numFmtId="165" fontId="3" fillId="2" borderId="6" xfId="0" applyNumberFormat="1" applyFont="1" applyFill="1" applyBorder="1" applyAlignment="1">
      <alignment horizontal="center" vertical="center" wrapText="1"/>
    </xf>
    <xf numFmtId="164" fontId="5" fillId="0" borderId="6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right" vertical="center" shrinkToFit="1"/>
    </xf>
    <xf numFmtId="164" fontId="3" fillId="0" borderId="2" xfId="0" applyFont="1" applyFill="1" applyBorder="1" applyAlignment="1">
      <alignment horizontal="left" vertical="center" wrapText="1"/>
    </xf>
    <xf numFmtId="164" fontId="3" fillId="2" borderId="2" xfId="0" applyFont="1" applyFill="1" applyBorder="1" applyAlignment="1">
      <alignment horizontal="left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left" vertical="center" wrapText="1"/>
    </xf>
    <xf numFmtId="166" fontId="5" fillId="0" borderId="3" xfId="0" applyNumberFormat="1" applyFont="1" applyFill="1" applyBorder="1" applyAlignment="1">
      <alignment horizontal="right" vertical="center" shrinkToFit="1"/>
    </xf>
    <xf numFmtId="164" fontId="5" fillId="2" borderId="0" xfId="0" applyFont="1" applyFill="1" applyAlignment="1">
      <alignment vertical="center" wrapText="1"/>
    </xf>
    <xf numFmtId="164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4" fontId="2" fillId="0" borderId="0" xfId="0" applyFont="1" applyAlignment="1">
      <alignment/>
    </xf>
    <xf numFmtId="164" fontId="3" fillId="2" borderId="3" xfId="0" applyFont="1" applyFill="1" applyBorder="1" applyAlignment="1">
      <alignment horizontal="center" vertical="top"/>
    </xf>
    <xf numFmtId="164" fontId="3" fillId="2" borderId="3" xfId="0" applyFont="1" applyFill="1" applyBorder="1" applyAlignment="1">
      <alignment horizontal="center" vertical="top" wrapText="1"/>
    </xf>
    <xf numFmtId="164" fontId="0" fillId="2" borderId="0" xfId="0" applyFill="1" applyAlignment="1">
      <alignment horizontal="center" vertical="top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Fill="1" applyBorder="1" applyAlignment="1">
      <alignment vertical="center"/>
    </xf>
    <xf numFmtId="166" fontId="0" fillId="0" borderId="3" xfId="0" applyNumberForma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3" xfId="0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vertical="center"/>
    </xf>
    <xf numFmtId="166" fontId="3" fillId="0" borderId="5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  <xf numFmtId="164" fontId="3" fillId="0" borderId="0" xfId="0" applyFont="1" applyAlignment="1">
      <alignment vertical="center"/>
    </xf>
    <xf numFmtId="164" fontId="0" fillId="0" borderId="7" xfId="0" applyFont="1" applyBorder="1" applyAlignment="1">
      <alignment horizontal="center" vertical="center"/>
    </xf>
    <xf numFmtId="164" fontId="0" fillId="0" borderId="6" xfId="0" applyFont="1" applyFill="1" applyBorder="1" applyAlignment="1">
      <alignment vertical="center"/>
    </xf>
    <xf numFmtId="164" fontId="0" fillId="0" borderId="3" xfId="0" applyFont="1" applyBorder="1" applyAlignment="1">
      <alignment horizontal="center" vertical="center"/>
    </xf>
    <xf numFmtId="164" fontId="0" fillId="0" borderId="2" xfId="0" applyFont="1" applyFill="1" applyBorder="1" applyAlignment="1">
      <alignment vertical="center"/>
    </xf>
    <xf numFmtId="164" fontId="0" fillId="0" borderId="2" xfId="0" applyFont="1" applyFill="1" applyBorder="1" applyAlignment="1">
      <alignment vertical="center" shrinkToFit="1"/>
    </xf>
    <xf numFmtId="164" fontId="3" fillId="0" borderId="3" xfId="0" applyFont="1" applyBorder="1" applyAlignment="1">
      <alignment horizontal="center" vertical="center"/>
    </xf>
    <xf numFmtId="164" fontId="3" fillId="0" borderId="3" xfId="0" applyFont="1" applyBorder="1" applyAlignment="1">
      <alignment vertical="center"/>
    </xf>
    <xf numFmtId="166" fontId="3" fillId="0" borderId="3" xfId="0" applyNumberFormat="1" applyFont="1" applyFill="1" applyBorder="1" applyAlignment="1">
      <alignment vertical="center"/>
    </xf>
    <xf numFmtId="164" fontId="0" fillId="0" borderId="0" xfId="0" applyAlignment="1">
      <alignment vertical="top" wrapText="1"/>
    </xf>
    <xf numFmtId="164" fontId="0" fillId="2" borderId="0" xfId="0" applyFill="1" applyAlignment="1">
      <alignment vertical="top" wrapText="1"/>
    </xf>
    <xf numFmtId="164" fontId="0" fillId="0" borderId="8" xfId="0" applyFont="1" applyFill="1" applyBorder="1" applyAlignment="1">
      <alignment vertical="center"/>
    </xf>
    <xf numFmtId="164" fontId="0" fillId="0" borderId="0" xfId="0" applyFont="1" applyFill="1" applyAlignment="1">
      <alignment vertical="center" wrapText="1"/>
    </xf>
    <xf numFmtId="166" fontId="0" fillId="0" borderId="3" xfId="0" applyNumberFormat="1" applyFont="1" applyFill="1" applyBorder="1" applyAlignment="1">
      <alignment vertical="center"/>
    </xf>
    <xf numFmtId="164" fontId="0" fillId="0" borderId="0" xfId="0" applyFont="1" applyFill="1" applyAlignment="1">
      <alignment vertical="center"/>
    </xf>
    <xf numFmtId="164" fontId="0" fillId="0" borderId="9" xfId="0" applyFont="1" applyFill="1" applyBorder="1" applyAlignment="1">
      <alignment vertical="center" wrapText="1"/>
    </xf>
    <xf numFmtId="166" fontId="0" fillId="0" borderId="3" xfId="0" applyNumberFormat="1" applyFill="1" applyBorder="1" applyAlignment="1">
      <alignment vertical="center" wrapText="1"/>
    </xf>
    <xf numFmtId="164" fontId="3" fillId="0" borderId="9" xfId="0" applyFont="1" applyBorder="1" applyAlignment="1">
      <alignment vertical="center"/>
    </xf>
    <xf numFmtId="164" fontId="0" fillId="0" borderId="10" xfId="0" applyFont="1" applyFill="1" applyBorder="1" applyAlignment="1">
      <alignment vertical="center"/>
    </xf>
    <xf numFmtId="166" fontId="0" fillId="0" borderId="2" xfId="0" applyNumberFormat="1" applyFill="1" applyBorder="1" applyAlignment="1">
      <alignment vertical="center"/>
    </xf>
    <xf numFmtId="164" fontId="0" fillId="0" borderId="4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3" fillId="0" borderId="8" xfId="0" applyFont="1" applyBorder="1" applyAlignment="1">
      <alignment vertical="center"/>
    </xf>
    <xf numFmtId="164" fontId="0" fillId="0" borderId="0" xfId="0" applyAlignment="1">
      <alignment horizontal="center"/>
    </xf>
    <xf numFmtId="166" fontId="0" fillId="0" borderId="0" xfId="0" applyNumberFormat="1" applyAlignment="1">
      <alignment shrinkToFit="1"/>
    </xf>
    <xf numFmtId="166" fontId="6" fillId="0" borderId="0" xfId="0" applyNumberFormat="1" applyFont="1" applyBorder="1" applyAlignment="1">
      <alignment horizontal="center" shrinkToFit="1"/>
    </xf>
    <xf numFmtId="166" fontId="7" fillId="0" borderId="0" xfId="0" applyNumberFormat="1" applyFont="1" applyAlignment="1">
      <alignment horizontal="center" shrinkToFit="1"/>
    </xf>
    <xf numFmtId="164" fontId="3" fillId="0" borderId="3" xfId="0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shrinkToFit="1"/>
    </xf>
    <xf numFmtId="164" fontId="0" fillId="0" borderId="3" xfId="0" applyFont="1" applyBorder="1" applyAlignment="1">
      <alignment horizontal="center" vertical="center" wrapText="1"/>
    </xf>
    <xf numFmtId="164" fontId="0" fillId="0" borderId="8" xfId="0" applyFont="1" applyBorder="1" applyAlignment="1">
      <alignment vertical="center" wrapText="1"/>
    </xf>
    <xf numFmtId="164" fontId="8" fillId="0" borderId="3" xfId="0" applyFont="1" applyBorder="1" applyAlignment="1">
      <alignment horizontal="center" vertical="center" wrapText="1"/>
    </xf>
    <xf numFmtId="164" fontId="7" fillId="0" borderId="8" xfId="0" applyFont="1" applyBorder="1" applyAlignment="1">
      <alignment vertical="center" wrapText="1"/>
    </xf>
    <xf numFmtId="164" fontId="0" fillId="0" borderId="3" xfId="0" applyBorder="1" applyAlignment="1">
      <alignment vertical="center"/>
    </xf>
    <xf numFmtId="166" fontId="0" fillId="0" borderId="3" xfId="0" applyNumberFormat="1" applyBorder="1" applyAlignment="1">
      <alignment vertical="center"/>
    </xf>
    <xf numFmtId="166" fontId="7" fillId="0" borderId="3" xfId="0" applyNumberFormat="1" applyFont="1" applyFill="1" applyBorder="1" applyAlignment="1">
      <alignment vertical="center"/>
    </xf>
    <xf numFmtId="164" fontId="2" fillId="0" borderId="0" xfId="0" applyFont="1" applyAlignment="1">
      <alignment horizontal="center"/>
    </xf>
    <xf numFmtId="164" fontId="9" fillId="2" borderId="3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0" fillId="2" borderId="0" xfId="0" applyFill="1" applyAlignment="1">
      <alignment/>
    </xf>
    <xf numFmtId="166" fontId="0" fillId="0" borderId="3" xfId="0" applyNumberFormat="1" applyFill="1" applyBorder="1" applyAlignment="1">
      <alignment horizontal="right" vertical="center"/>
    </xf>
    <xf numFmtId="164" fontId="0" fillId="0" borderId="3" xfId="0" applyFont="1" applyBorder="1" applyAlignment="1">
      <alignment vertical="center" wrapText="1"/>
    </xf>
    <xf numFmtId="166" fontId="0" fillId="0" borderId="3" xfId="0" applyNumberFormat="1" applyFill="1" applyBorder="1" applyAlignment="1">
      <alignment horizontal="right" vertical="center" wrapText="1"/>
    </xf>
    <xf numFmtId="167" fontId="0" fillId="0" borderId="3" xfId="0" applyNumberFormat="1" applyFont="1" applyBorder="1" applyAlignment="1">
      <alignment vertical="center"/>
    </xf>
    <xf numFmtId="164" fontId="0" fillId="0" borderId="3" xfId="0" applyFont="1" applyBorder="1" applyAlignment="1">
      <alignment horizontal="left" vertical="center"/>
    </xf>
    <xf numFmtId="164" fontId="3" fillId="0" borderId="3" xfId="0" applyFont="1" applyBorder="1" applyAlignment="1">
      <alignment horizontal="center" vertical="center"/>
    </xf>
    <xf numFmtId="164" fontId="3" fillId="0" borderId="3" xfId="0" applyFont="1" applyBorder="1" applyAlignment="1">
      <alignment vertical="center"/>
    </xf>
    <xf numFmtId="166" fontId="3" fillId="0" borderId="3" xfId="0" applyNumberFormat="1" applyFont="1" applyFill="1" applyBorder="1" applyAlignment="1">
      <alignment horizontal="right" vertical="center"/>
    </xf>
    <xf numFmtId="164" fontId="3" fillId="0" borderId="0" xfId="0" applyFont="1" applyAlignment="1">
      <alignment/>
    </xf>
    <xf numFmtId="164" fontId="3" fillId="0" borderId="3" xfId="0" applyFont="1" applyFill="1" applyBorder="1" applyAlignment="1">
      <alignment vertical="center"/>
    </xf>
    <xf numFmtId="164" fontId="3" fillId="0" borderId="3" xfId="0" applyFont="1" applyFill="1" applyBorder="1" applyAlignment="1">
      <alignment horizontal="right"/>
    </xf>
    <xf numFmtId="164" fontId="0" fillId="0" borderId="3" xfId="0" applyFont="1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3" xfId="0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  <xf numFmtId="164" fontId="3" fillId="0" borderId="0" xfId="0" applyFont="1" applyAlignment="1">
      <alignment vertical="center"/>
    </xf>
    <xf numFmtId="164" fontId="0" fillId="0" borderId="0" xfId="0" applyAlignment="1">
      <alignment horizontal="right"/>
    </xf>
    <xf numFmtId="164" fontId="3" fillId="0" borderId="2" xfId="0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center"/>
    </xf>
    <xf numFmtId="166" fontId="3" fillId="0" borderId="3" xfId="0" applyNumberFormat="1" applyFont="1" applyFill="1" applyBorder="1" applyAlignment="1">
      <alignment vertical="center" wrapText="1"/>
    </xf>
    <xf numFmtId="164" fontId="10" fillId="0" borderId="3" xfId="0" applyFont="1" applyBorder="1" applyAlignment="1">
      <alignment horizontal="center" vertical="center" wrapText="1"/>
    </xf>
    <xf numFmtId="164" fontId="10" fillId="0" borderId="3" xfId="0" applyFont="1" applyBorder="1" applyAlignment="1">
      <alignment vertical="center" wrapText="1"/>
    </xf>
    <xf numFmtId="166" fontId="10" fillId="0" borderId="3" xfId="0" applyNumberFormat="1" applyFont="1" applyFill="1" applyBorder="1" applyAlignment="1">
      <alignment vertical="center" wrapText="1"/>
    </xf>
    <xf numFmtId="164" fontId="10" fillId="0" borderId="0" xfId="0" applyFont="1" applyAlignment="1">
      <alignment/>
    </xf>
    <xf numFmtId="164" fontId="4" fillId="0" borderId="0" xfId="0" applyFont="1" applyBorder="1" applyAlignment="1">
      <alignment horizontal="right"/>
    </xf>
    <xf numFmtId="164" fontId="3" fillId="2" borderId="0" xfId="0" applyFont="1" applyFill="1" applyBorder="1" applyAlignment="1">
      <alignment vertical="center" wrapText="1"/>
    </xf>
    <xf numFmtId="166" fontId="8" fillId="2" borderId="0" xfId="0" applyNumberFormat="1" applyFont="1" applyFill="1" applyBorder="1" applyAlignment="1">
      <alignment vertical="center" wrapText="1"/>
    </xf>
    <xf numFmtId="164" fontId="3" fillId="2" borderId="11" xfId="0" applyFont="1" applyFill="1" applyBorder="1" applyAlignment="1">
      <alignment vertical="center" wrapText="1"/>
    </xf>
    <xf numFmtId="166" fontId="3" fillId="2" borderId="11" xfId="0" applyNumberFormat="1" applyFont="1" applyFill="1" applyBorder="1" applyAlignment="1">
      <alignment vertical="center" wrapText="1"/>
    </xf>
    <xf numFmtId="166" fontId="0" fillId="0" borderId="0" xfId="0" applyNumberFormat="1" applyAlignment="1">
      <alignment/>
    </xf>
    <xf numFmtId="164" fontId="3" fillId="0" borderId="3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top" wrapText="1"/>
    </xf>
    <xf numFmtId="164" fontId="3" fillId="0" borderId="3" xfId="0" applyFont="1" applyBorder="1" applyAlignment="1">
      <alignment vertical="center" wrapText="1"/>
    </xf>
    <xf numFmtId="166" fontId="3" fillId="0" borderId="3" xfId="0" applyNumberFormat="1" applyFont="1" applyBorder="1" applyAlignment="1">
      <alignment vertical="center" shrinkToFit="1"/>
    </xf>
    <xf numFmtId="166" fontId="3" fillId="0" borderId="3" xfId="0" applyNumberFormat="1" applyFont="1" applyFill="1" applyBorder="1" applyAlignment="1">
      <alignment vertical="center" shrinkToFit="1"/>
    </xf>
    <xf numFmtId="164" fontId="3" fillId="0" borderId="0" xfId="0" applyFont="1" applyAlignment="1">
      <alignment vertical="center" wrapText="1"/>
    </xf>
    <xf numFmtId="166" fontId="0" fillId="0" borderId="3" xfId="0" applyNumberFormat="1" applyFill="1" applyBorder="1" applyAlignment="1">
      <alignment vertical="center" shrinkToFit="1"/>
    </xf>
    <xf numFmtId="164" fontId="0" fillId="0" borderId="0" xfId="0" applyAlignment="1">
      <alignment vertical="center" wrapText="1"/>
    </xf>
    <xf numFmtId="166" fontId="0" fillId="0" borderId="3" xfId="0" applyNumberFormat="1" applyFill="1" applyBorder="1" applyAlignment="1">
      <alignment horizontal="right" vertical="center" shrinkToFit="1"/>
    </xf>
    <xf numFmtId="164" fontId="3" fillId="0" borderId="3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vertical="center" wrapText="1"/>
    </xf>
    <xf numFmtId="169" fontId="0" fillId="0" borderId="3" xfId="15" applyNumberFormat="1" applyFont="1" applyFill="1" applyBorder="1" applyAlignment="1" applyProtection="1">
      <alignment vertical="center" shrinkToFit="1"/>
      <protection/>
    </xf>
    <xf numFmtId="164" fontId="8" fillId="0" borderId="3" xfId="0" applyFont="1" applyBorder="1" applyAlignment="1">
      <alignment vertical="center" wrapText="1"/>
    </xf>
    <xf numFmtId="164" fontId="4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3" fillId="0" borderId="0" xfId="0" applyFont="1" applyAlignment="1">
      <alignment horizontal="center" vertical="center" wrapText="1"/>
    </xf>
    <xf numFmtId="166" fontId="0" fillId="0" borderId="3" xfId="0" applyNumberFormat="1" applyBorder="1" applyAlignment="1">
      <alignment vertical="center" wrapText="1"/>
    </xf>
    <xf numFmtId="166" fontId="3" fillId="0" borderId="3" xfId="0" applyNumberFormat="1" applyFont="1" applyBorder="1" applyAlignment="1">
      <alignment vertical="center" wrapText="1"/>
    </xf>
    <xf numFmtId="164" fontId="3" fillId="0" borderId="1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0" borderId="1" xfId="0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4" fontId="0" fillId="0" borderId="4" xfId="0" applyBorder="1" applyAlignment="1">
      <alignment vertical="center"/>
    </xf>
    <xf numFmtId="166" fontId="0" fillId="2" borderId="4" xfId="0" applyNumberFormat="1" applyFill="1" applyBorder="1" applyAlignment="1">
      <alignment vertical="center"/>
    </xf>
    <xf numFmtId="166" fontId="0" fillId="0" borderId="4" xfId="0" applyNumberFormat="1" applyBorder="1" applyAlignment="1">
      <alignment vertical="center"/>
    </xf>
    <xf numFmtId="164" fontId="0" fillId="0" borderId="2" xfId="0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4" fontId="4" fillId="0" borderId="0" xfId="0" applyFont="1" applyAlignment="1">
      <alignment/>
    </xf>
    <xf numFmtId="164" fontId="8" fillId="0" borderId="3" xfId="0" applyFont="1" applyBorder="1" applyAlignment="1">
      <alignment vertical="center" wrapText="1"/>
    </xf>
    <xf numFmtId="164" fontId="3" fillId="0" borderId="12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ce\K&#246;z&#246;s\Em&#337;di\Dokumentumok\Munka\2005%20&#233;vi%20el&#337;terjeszt&#233;sek\Dokumentumok\koncepci&#243;2004\SZ&#193;MOLGAT&#193;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Em&#337;di\Dokumentumok\Munka\2005%20&#233;vi%20el&#337;terjeszt&#233;sek\Dokumentumok\koncepci&#243;2004\SZ&#193;MOLGAT&#193;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Dokumentumok\Dokumentumok\k&#246;lts&#233;gvet&#233;s2005\ktgvet&#233;s%20mell&#233;klete%20normat&#237;va%20n&#233;lk&#252;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ce\K&#246;z&#246;s\Dokumentumok\Dokumentumok\koncepci&#243;%202006\koncepci&#243;%20mell&#233;kletei%20norm%20n&#233;lk&#252;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koncepci&#243;2004\SZ&#193;MOLGAT&#193;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ce\K&#246;z&#246;s\Dokumentumok\Dokumentumok\koncepci&#243;%202007\koncepci&#243;%20mell&#233;klete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Dokumentumok\Dokumentumok\k&#246;lts&#233;gvet&#233;s%202008\mell&#233;kletek%20ktgv2008%20v&#233;gleges%20jav&#237;tot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Dokumentumok\Dokumentumok\koncepci&#243;%202009\koncepci&#243;%20mell&#233;klete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Dokumentumok\Dokumentumok\k&#246;lts&#233;gvet&#233;s%202009\ktgv%20mell&#233;kletei%202009%2001%2021%2013%20n&#233;lk%20II%20k&#246;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Dokumentumok\Dokumentumok\k&#246;lts&#233;gvet&#233;s%202009%20Kcsorba\k&#246;lts&#233;gvet&#233;s%20mell&#233;kletei%20v&#233;gl%20saj&#225;t%20p&#233;ld&#225;n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Dokumentumok\Dokumentumok\egy&#233;b%20el&#337;terjeszt&#233;sek\2008\ktgvet&#233;si%20rendelet%20mell2008%20v&#233;g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2"/>
      <sheetName val="Munka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nka2"/>
      <sheetName val="Munka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intként"/>
      <sheetName val="ph kiadása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intké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2"/>
      <sheetName val="Munka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 kiad önk alap"/>
      <sheetName val="bevételek intként"/>
      <sheetName val="ph kiadásai ala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_ bev_kiad_ önk_"/>
      <sheetName val="6_ felhalm_kiad_"/>
      <sheetName val="8_1 létszám"/>
      <sheetName val="8_13 szoc_kiad_"/>
      <sheetName val="8_14 okt_sport"/>
      <sheetName val="8_15 körny_véd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_ bev_kiad_ önk_"/>
      <sheetName val="2a_ műk_mérleg"/>
      <sheetName val="2b_felhalm_mérleg"/>
      <sheetName val="4_ bevételek int_ként"/>
      <sheetName val="5_ kiadások int_ként"/>
      <sheetName val="6_ felhalm_kiad_"/>
      <sheetName val="7_ felújítási kiad_"/>
      <sheetName val="T_7 ph_ kiadása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_ bev_kiad_ önk_"/>
      <sheetName val="2_b_felhalm_mérleg"/>
      <sheetName val="_4_ bevételek int_ként és létsz"/>
      <sheetName val="5_ kiadások int_ként"/>
      <sheetName val="6_ felhalm_kiad_"/>
      <sheetName val="7_ felújítási kiad_"/>
      <sheetName val="_T_6 ph_ kiadásai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_3_ ph_ kiadásai"/>
      <sheetName val="5_6_ felhalm_ felúj_kiad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_ bev_kiad_ önk_"/>
      <sheetName val="2a_ műk_mérleg"/>
      <sheetName val="2b_felhalm_mérleg"/>
      <sheetName val="4_ bevételek int_ként"/>
      <sheetName val="5_ kiadások int_ként"/>
      <sheetName val="6_ felhalm_kiad_"/>
      <sheetName val="7_ felújítási kiad_"/>
      <sheetName val="T_7 ph_ kiadása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A1">
      <selection activeCell="E12" sqref="E12"/>
    </sheetView>
  </sheetViews>
  <sheetFormatPr defaultColWidth="9.00390625" defaultRowHeight="12.75"/>
  <cols>
    <col min="1" max="1" width="5.75390625" style="1" customWidth="1"/>
    <col min="2" max="2" width="54.75390625" style="0" customWidth="1"/>
    <col min="3" max="3" width="13.25390625" style="0" customWidth="1"/>
  </cols>
  <sheetData>
    <row r="1" spans="1:2" ht="15">
      <c r="A1" s="2" t="s">
        <v>0</v>
      </c>
      <c r="B1" s="3"/>
    </row>
    <row r="2" spans="1:2" ht="15">
      <c r="A2" s="2" t="s">
        <v>1</v>
      </c>
      <c r="B2" s="3"/>
    </row>
    <row r="3" ht="14.25" customHeight="1">
      <c r="C3" s="4" t="s">
        <v>2</v>
      </c>
    </row>
    <row r="4" spans="1:3" s="7" customFormat="1" ht="19.5" customHeight="1">
      <c r="A4" s="5" t="s">
        <v>3</v>
      </c>
      <c r="B4" s="6" t="s">
        <v>4</v>
      </c>
      <c r="C4" s="6" t="s">
        <v>5</v>
      </c>
    </row>
    <row r="5" spans="1:3" s="7" customFormat="1" ht="19.5" customHeight="1">
      <c r="A5" s="8" t="s">
        <v>6</v>
      </c>
      <c r="B5" s="9"/>
      <c r="C5" s="9" t="s">
        <v>7</v>
      </c>
    </row>
    <row r="6" spans="1:3" s="7" customFormat="1" ht="19.5" customHeight="1">
      <c r="A6" s="8"/>
      <c r="B6" s="10" t="s">
        <v>8</v>
      </c>
      <c r="C6" s="11"/>
    </row>
    <row r="7" spans="1:3" s="7" customFormat="1" ht="12.75" customHeight="1">
      <c r="A7" s="8" t="s">
        <v>9</v>
      </c>
      <c r="B7" s="12" t="s">
        <v>10</v>
      </c>
      <c r="C7" s="13">
        <f>SUM(C8:C9)</f>
        <v>708</v>
      </c>
    </row>
    <row r="8" spans="1:3" s="7" customFormat="1" ht="12.75" customHeight="1">
      <c r="A8" s="8" t="s">
        <v>11</v>
      </c>
      <c r="B8" s="14" t="s">
        <v>12</v>
      </c>
      <c r="C8" s="15">
        <v>708</v>
      </c>
    </row>
    <row r="9" spans="1:3" s="7" customFormat="1" ht="12.75" customHeight="1">
      <c r="A9" s="8" t="s">
        <v>13</v>
      </c>
      <c r="B9" s="14" t="s">
        <v>14</v>
      </c>
      <c r="C9" s="15">
        <v>0</v>
      </c>
    </row>
    <row r="10" spans="1:3" s="7" customFormat="1" ht="12.75" customHeight="1">
      <c r="A10" s="8" t="s">
        <v>15</v>
      </c>
      <c r="B10" s="12" t="s">
        <v>16</v>
      </c>
      <c r="C10" s="13">
        <f>SUM(C11,C12,C17,C18)</f>
        <v>29210</v>
      </c>
    </row>
    <row r="11" spans="1:3" s="7" customFormat="1" ht="12.75" customHeight="1">
      <c r="A11" s="8" t="s">
        <v>17</v>
      </c>
      <c r="B11" s="14" t="s">
        <v>18</v>
      </c>
      <c r="C11" s="15">
        <v>4010</v>
      </c>
    </row>
    <row r="12" spans="1:3" s="7" customFormat="1" ht="12.75" customHeight="1">
      <c r="A12" s="8" t="s">
        <v>19</v>
      </c>
      <c r="B12" s="14" t="s">
        <v>20</v>
      </c>
      <c r="C12" s="16">
        <f>SUM(C13:C16)</f>
        <v>24520</v>
      </c>
    </row>
    <row r="13" spans="1:3" s="7" customFormat="1" ht="12.75" customHeight="1">
      <c r="A13" s="8"/>
      <c r="B13" s="17" t="s">
        <v>21</v>
      </c>
      <c r="C13" s="18">
        <v>1700</v>
      </c>
    </row>
    <row r="14" spans="1:4" s="7" customFormat="1" ht="12.75" customHeight="1">
      <c r="A14" s="8"/>
      <c r="B14" s="17" t="s">
        <v>22</v>
      </c>
      <c r="C14" s="18">
        <v>3151</v>
      </c>
      <c r="D14" s="19"/>
    </row>
    <row r="15" spans="1:3" s="7" customFormat="1" ht="12.75" customHeight="1">
      <c r="A15" s="8"/>
      <c r="B15" s="17" t="s">
        <v>23</v>
      </c>
      <c r="C15" s="18">
        <v>19639</v>
      </c>
    </row>
    <row r="16" spans="1:4" s="7" customFormat="1" ht="12.75" customHeight="1">
      <c r="A16" s="8"/>
      <c r="B16" s="17" t="s">
        <v>24</v>
      </c>
      <c r="C16" s="18">
        <v>30</v>
      </c>
      <c r="D16" s="19"/>
    </row>
    <row r="17" spans="1:3" s="7" customFormat="1" ht="12.75" customHeight="1">
      <c r="A17" s="8" t="s">
        <v>25</v>
      </c>
      <c r="B17" s="14" t="s">
        <v>26</v>
      </c>
      <c r="C17" s="16">
        <v>100</v>
      </c>
    </row>
    <row r="18" spans="1:3" s="7" customFormat="1" ht="12.75" customHeight="1">
      <c r="A18" s="8" t="s">
        <v>27</v>
      </c>
      <c r="B18" s="14" t="s">
        <v>28</v>
      </c>
      <c r="C18" s="15">
        <v>580</v>
      </c>
    </row>
    <row r="19" spans="1:3" s="7" customFormat="1" ht="12.75" customHeight="1">
      <c r="A19" s="8" t="s">
        <v>29</v>
      </c>
      <c r="B19" s="12" t="s">
        <v>30</v>
      </c>
      <c r="C19" s="13">
        <f>SUM(C20,C21,C22,C23)</f>
        <v>11577</v>
      </c>
    </row>
    <row r="20" spans="1:3" s="7" customFormat="1" ht="12.75" customHeight="1">
      <c r="A20" s="8" t="s">
        <v>31</v>
      </c>
      <c r="B20" s="14" t="s">
        <v>32</v>
      </c>
      <c r="C20" s="15">
        <v>11577</v>
      </c>
    </row>
    <row r="21" spans="1:3" s="7" customFormat="1" ht="12.75" customHeight="1">
      <c r="A21" s="8" t="s">
        <v>33</v>
      </c>
      <c r="B21" s="14" t="s">
        <v>34</v>
      </c>
      <c r="C21" s="15"/>
    </row>
    <row r="22" spans="1:3" s="7" customFormat="1" ht="12.75" customHeight="1">
      <c r="A22" s="8" t="s">
        <v>35</v>
      </c>
      <c r="B22" s="14" t="s">
        <v>36</v>
      </c>
      <c r="C22" s="15"/>
    </row>
    <row r="23" spans="1:3" s="7" customFormat="1" ht="12.75" customHeight="1">
      <c r="A23" s="8" t="s">
        <v>37</v>
      </c>
      <c r="B23" s="14" t="s">
        <v>38</v>
      </c>
      <c r="C23" s="15"/>
    </row>
    <row r="24" spans="1:3" s="7" customFormat="1" ht="12.75" customHeight="1">
      <c r="A24" s="8" t="s">
        <v>39</v>
      </c>
      <c r="B24" s="12" t="s">
        <v>40</v>
      </c>
      <c r="C24" s="13">
        <f>SUM(C25:C26)</f>
        <v>2983</v>
      </c>
    </row>
    <row r="25" spans="1:3" s="23" customFormat="1" ht="12.75" customHeight="1">
      <c r="A25" s="20" t="s">
        <v>41</v>
      </c>
      <c r="B25" s="21" t="s">
        <v>42</v>
      </c>
      <c r="C25" s="22">
        <f>1140+835+400+608</f>
        <v>2983</v>
      </c>
    </row>
    <row r="26" spans="1:3" s="23" customFormat="1" ht="12.75" customHeight="1">
      <c r="A26" s="20" t="s">
        <v>43</v>
      </c>
      <c r="B26" s="21" t="s">
        <v>44</v>
      </c>
      <c r="C26" s="22"/>
    </row>
    <row r="27" spans="1:3" s="7" customFormat="1" ht="12.75" customHeight="1">
      <c r="A27" s="8" t="s">
        <v>45</v>
      </c>
      <c r="B27" s="12" t="s">
        <v>46</v>
      </c>
      <c r="C27" s="13">
        <v>3280</v>
      </c>
    </row>
    <row r="28" spans="1:3" s="7" customFormat="1" ht="12.75" customHeight="1">
      <c r="A28" s="8" t="s">
        <v>47</v>
      </c>
      <c r="B28" s="12" t="s">
        <v>48</v>
      </c>
      <c r="C28" s="13">
        <f>SUM(C29:C31)</f>
        <v>0</v>
      </c>
    </row>
    <row r="29" spans="1:3" s="23" customFormat="1" ht="12.75" customHeight="1">
      <c r="A29" s="20" t="s">
        <v>49</v>
      </c>
      <c r="B29" s="21" t="s">
        <v>50</v>
      </c>
      <c r="C29" s="22"/>
    </row>
    <row r="30" spans="1:3" s="23" customFormat="1" ht="12.75" customHeight="1">
      <c r="A30" s="20" t="s">
        <v>51</v>
      </c>
      <c r="B30" s="21" t="s">
        <v>52</v>
      </c>
      <c r="C30" s="22"/>
    </row>
    <row r="31" spans="1:3" s="23" customFormat="1" ht="12.75" customHeight="1">
      <c r="A31" s="20" t="s">
        <v>53</v>
      </c>
      <c r="B31" s="21" t="s">
        <v>54</v>
      </c>
      <c r="C31" s="22"/>
    </row>
    <row r="32" spans="1:3" s="7" customFormat="1" ht="12.75" customHeight="1">
      <c r="A32" s="8" t="s">
        <v>55</v>
      </c>
      <c r="B32" s="12" t="s">
        <v>56</v>
      </c>
      <c r="C32" s="13">
        <v>100</v>
      </c>
    </row>
    <row r="33" spans="1:3" s="7" customFormat="1" ht="12.75" customHeight="1">
      <c r="A33" s="8" t="s">
        <v>57</v>
      </c>
      <c r="B33" s="12" t="s">
        <v>58</v>
      </c>
      <c r="C33" s="13"/>
    </row>
    <row r="34" spans="1:3" s="7" customFormat="1" ht="12.75" customHeight="1">
      <c r="A34" s="8" t="s">
        <v>59</v>
      </c>
      <c r="B34" s="12" t="s">
        <v>60</v>
      </c>
      <c r="C34" s="13">
        <f>műkmegtér1a+felhmegtér1b</f>
        <v>118</v>
      </c>
    </row>
    <row r="35" spans="1:3" s="7" customFormat="1" ht="12.75" customHeight="1">
      <c r="A35" s="8" t="s">
        <v>61</v>
      </c>
      <c r="B35" s="12" t="s">
        <v>62</v>
      </c>
      <c r="C35" s="13">
        <f>beruhhitel</f>
        <v>4410</v>
      </c>
    </row>
    <row r="36" spans="1:3" s="7" customFormat="1" ht="12.75" customHeight="1">
      <c r="A36" s="8" t="s">
        <v>63</v>
      </c>
      <c r="B36" s="12" t="s">
        <v>64</v>
      </c>
      <c r="C36" s="13">
        <f>műkpénzm1a+felhpénzm1b</f>
        <v>0</v>
      </c>
    </row>
    <row r="37" spans="1:3" s="7" customFormat="1" ht="12.75" customHeight="1">
      <c r="A37" s="24" t="s">
        <v>65</v>
      </c>
      <c r="B37" s="25" t="s">
        <v>66</v>
      </c>
      <c r="C37" s="13"/>
    </row>
    <row r="38" spans="1:3" s="7" customFormat="1" ht="12.75" customHeight="1">
      <c r="A38" s="24" t="s">
        <v>67</v>
      </c>
      <c r="B38" s="25" t="s">
        <v>68</v>
      </c>
      <c r="C38" s="13"/>
    </row>
    <row r="39" spans="1:3" s="7" customFormat="1" ht="19.5" customHeight="1">
      <c r="A39" s="26"/>
      <c r="B39" s="27" t="s">
        <v>69</v>
      </c>
      <c r="C39" s="28">
        <f>SUM(C7,C10,C19,C24,C27,C28,C32,C33,C34,C35,C36,C37,C38)</f>
        <v>52386</v>
      </c>
    </row>
    <row r="40" spans="1:3" s="7" customFormat="1" ht="19.5" customHeight="1">
      <c r="A40" s="29"/>
      <c r="B40" s="30" t="s">
        <v>70</v>
      </c>
      <c r="C40" s="31"/>
    </row>
    <row r="41" spans="1:3" s="7" customFormat="1" ht="12.75" customHeight="1">
      <c r="A41" s="8" t="s">
        <v>9</v>
      </c>
      <c r="B41" s="32" t="s">
        <v>71</v>
      </c>
      <c r="C41" s="15">
        <f>szem</f>
        <v>9817.9</v>
      </c>
    </row>
    <row r="42" spans="1:3" s="7" customFormat="1" ht="12.75" customHeight="1">
      <c r="A42" s="8" t="s">
        <v>15</v>
      </c>
      <c r="B42" s="32" t="s">
        <v>72</v>
      </c>
      <c r="C42" s="15">
        <f>jár</f>
        <v>1803</v>
      </c>
    </row>
    <row r="43" spans="1:3" s="7" customFormat="1" ht="12.75" customHeight="1">
      <c r="A43" s="8" t="s">
        <v>29</v>
      </c>
      <c r="B43" s="32" t="s">
        <v>73</v>
      </c>
      <c r="C43" s="15">
        <f>dologi</f>
        <v>21238</v>
      </c>
    </row>
    <row r="44" spans="1:3" s="7" customFormat="1" ht="12.75" customHeight="1">
      <c r="A44" s="8" t="s">
        <v>39</v>
      </c>
      <c r="B44" s="32" t="s">
        <v>74</v>
      </c>
      <c r="C44" s="15">
        <f>segélysaját</f>
        <v>5468</v>
      </c>
    </row>
    <row r="45" spans="1:3" s="7" customFormat="1" ht="12.75" customHeight="1">
      <c r="A45" s="8" t="s">
        <v>45</v>
      </c>
      <c r="B45" s="32" t="s">
        <v>75</v>
      </c>
      <c r="C45" s="15">
        <f>60+60+10441+2553+1713+360+1482+127+540+120+1000+700</f>
        <v>19156</v>
      </c>
    </row>
    <row r="46" spans="1:3" s="7" customFormat="1" ht="12.75" customHeight="1">
      <c r="A46" s="8" t="s">
        <v>47</v>
      </c>
      <c r="B46" s="32" t="s">
        <v>76</v>
      </c>
      <c r="C46" s="15">
        <f>beruh+beruhhitel</f>
        <v>6404</v>
      </c>
    </row>
    <row r="47" spans="1:3" s="7" customFormat="1" ht="12.75" customHeight="1">
      <c r="A47" s="8" t="s">
        <v>55</v>
      </c>
      <c r="B47" s="32" t="s">
        <v>77</v>
      </c>
      <c r="C47" s="15">
        <f>felúj</f>
        <v>0</v>
      </c>
    </row>
    <row r="48" spans="1:3" s="7" customFormat="1" ht="12.75" customHeight="1">
      <c r="A48" s="8" t="s">
        <v>57</v>
      </c>
      <c r="B48" s="32" t="s">
        <v>78</v>
      </c>
      <c r="C48" s="15"/>
    </row>
    <row r="49" spans="1:3" s="7" customFormat="1" ht="12.75" customHeight="1">
      <c r="A49" s="8" t="s">
        <v>59</v>
      </c>
      <c r="B49" s="32" t="s">
        <v>79</v>
      </c>
      <c r="C49" s="15"/>
    </row>
    <row r="50" spans="1:3" s="7" customFormat="1" ht="12.75" customHeight="1">
      <c r="A50" s="8" t="s">
        <v>61</v>
      </c>
      <c r="B50" s="32" t="s">
        <v>80</v>
      </c>
      <c r="C50" s="15"/>
    </row>
    <row r="51" spans="1:3" s="7" customFormat="1" ht="12.75" customHeight="1">
      <c r="A51" s="8" t="s">
        <v>63</v>
      </c>
      <c r="B51" s="32" t="s">
        <v>54</v>
      </c>
      <c r="C51" s="15"/>
    </row>
    <row r="52" spans="1:3" s="7" customFormat="1" ht="12.75" customHeight="1">
      <c r="A52" s="8" t="s">
        <v>65</v>
      </c>
      <c r="B52" s="33" t="s">
        <v>81</v>
      </c>
      <c r="C52" s="15"/>
    </row>
    <row r="53" spans="1:3" s="37" customFormat="1" ht="19.5" customHeight="1">
      <c r="A53" s="34"/>
      <c r="B53" s="35" t="s">
        <v>82</v>
      </c>
      <c r="C53" s="36">
        <f>SUM(C41:C52)</f>
        <v>63886.9</v>
      </c>
    </row>
    <row r="54" ht="12.75">
      <c r="C54" s="38"/>
    </row>
    <row r="55" ht="12.75">
      <c r="C55" s="39"/>
    </row>
    <row r="56" ht="12.75">
      <c r="C56" s="38"/>
    </row>
    <row r="57" ht="12.75">
      <c r="C57" s="39"/>
    </row>
    <row r="58" ht="12.75">
      <c r="C58" s="39"/>
    </row>
    <row r="59" ht="12.75">
      <c r="C59" s="39"/>
    </row>
    <row r="60" ht="12.75">
      <c r="C60" s="38"/>
    </row>
    <row r="61" ht="12.75">
      <c r="C61" s="38"/>
    </row>
    <row r="62" ht="12.75">
      <c r="C62" s="38"/>
    </row>
    <row r="63" ht="12.75">
      <c r="C63" s="38"/>
    </row>
    <row r="64" ht="12.75">
      <c r="C64" s="38"/>
    </row>
    <row r="65" ht="12.75">
      <c r="C65" s="38"/>
    </row>
    <row r="66" ht="12.75">
      <c r="C66" s="38"/>
    </row>
    <row r="67" ht="12.75">
      <c r="C67" s="38"/>
    </row>
  </sheetData>
  <printOptions horizontalCentered="1"/>
  <pageMargins left="0.7875" right="0.7875" top="0.984027777777778" bottom="0.7875" header="0.5118055555555556" footer="0.5118055555555556"/>
  <pageSetup horizontalDpi="300" verticalDpi="300" orientation="portrait" paperSize="9" scale="97"/>
  <headerFooter alignWithMargins="0">
    <oddHeader>&amp;C&amp;P&amp;R1.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3">
      <selection activeCell="L6" sqref="L6"/>
    </sheetView>
  </sheetViews>
  <sheetFormatPr defaultColWidth="9.00390625" defaultRowHeight="12.75"/>
  <cols>
    <col min="1" max="1" width="6.00390625" style="0" customWidth="1"/>
    <col min="2" max="2" width="26.125" style="0" customWidth="1"/>
    <col min="3" max="4" width="12.875" style="0" customWidth="1"/>
  </cols>
  <sheetData>
    <row r="1" ht="12.75">
      <c r="L1" s="139" t="s">
        <v>292</v>
      </c>
    </row>
    <row r="2" ht="12.75">
      <c r="L2" s="139"/>
    </row>
    <row r="3" ht="15">
      <c r="A3" s="40" t="s">
        <v>293</v>
      </c>
    </row>
    <row r="5" spans="1:10" s="127" customFormat="1" ht="35.25" customHeight="1">
      <c r="A5" s="126" t="s">
        <v>101</v>
      </c>
      <c r="B5" s="126" t="s">
        <v>294</v>
      </c>
      <c r="C5" s="126" t="s">
        <v>295</v>
      </c>
      <c r="D5" s="126" t="s">
        <v>296</v>
      </c>
      <c r="E5" s="126" t="s">
        <v>297</v>
      </c>
      <c r="F5" s="126"/>
      <c r="G5" s="126" t="s">
        <v>298</v>
      </c>
      <c r="H5" s="126"/>
      <c r="I5" s="126" t="s">
        <v>299</v>
      </c>
      <c r="J5" s="126"/>
    </row>
    <row r="6" spans="1:10" s="127" customFormat="1" ht="26.25" customHeight="1">
      <c r="A6" s="126"/>
      <c r="B6" s="126"/>
      <c r="C6" s="126"/>
      <c r="D6" s="126"/>
      <c r="E6" s="126" t="s">
        <v>239</v>
      </c>
      <c r="F6" s="126" t="s">
        <v>237</v>
      </c>
      <c r="G6" s="126" t="s">
        <v>239</v>
      </c>
      <c r="H6" s="126" t="s">
        <v>237</v>
      </c>
      <c r="I6" s="126" t="s">
        <v>239</v>
      </c>
      <c r="J6" s="126" t="s">
        <v>237</v>
      </c>
    </row>
    <row r="7" spans="1:10" s="47" customFormat="1" ht="29.25" customHeight="1">
      <c r="A7" s="60" t="s">
        <v>9</v>
      </c>
      <c r="B7" s="159" t="s">
        <v>300</v>
      </c>
      <c r="C7" s="87"/>
      <c r="D7" s="87">
        <v>835</v>
      </c>
      <c r="E7" s="88"/>
      <c r="F7" s="88">
        <v>1094</v>
      </c>
      <c r="G7" s="88"/>
      <c r="H7" s="88">
        <v>1296</v>
      </c>
      <c r="I7" s="88"/>
      <c r="J7" s="88"/>
    </row>
    <row r="8" spans="1:10" s="47" customFormat="1" ht="29.25" customHeight="1">
      <c r="A8" s="60" t="s">
        <v>15</v>
      </c>
      <c r="B8" s="159" t="s">
        <v>301</v>
      </c>
      <c r="C8" s="87"/>
      <c r="D8" s="87"/>
      <c r="E8" s="88"/>
      <c r="F8" s="88"/>
      <c r="G8" s="88"/>
      <c r="H8" s="88">
        <v>2300</v>
      </c>
      <c r="I8" s="88"/>
      <c r="J8" s="88">
        <v>2300</v>
      </c>
    </row>
    <row r="9" spans="1:10" s="54" customFormat="1" ht="27" customHeight="1">
      <c r="A9" s="61"/>
      <c r="B9" s="61" t="s">
        <v>202</v>
      </c>
      <c r="C9" s="62">
        <f>SUM(C7:C8)</f>
        <v>0</v>
      </c>
      <c r="D9" s="62">
        <f aca="true" t="shared" si="0" ref="D9:J9">SUM(D7:D8)</f>
        <v>835</v>
      </c>
      <c r="E9" s="62">
        <f t="shared" si="0"/>
        <v>0</v>
      </c>
      <c r="F9" s="62">
        <f t="shared" si="0"/>
        <v>1094</v>
      </c>
      <c r="G9" s="62">
        <f t="shared" si="0"/>
        <v>0</v>
      </c>
      <c r="H9" s="62">
        <f t="shared" si="0"/>
        <v>3596</v>
      </c>
      <c r="I9" s="62">
        <f t="shared" si="0"/>
        <v>0</v>
      </c>
      <c r="J9" s="62">
        <f t="shared" si="0"/>
        <v>2300</v>
      </c>
    </row>
    <row r="13" ht="12.75">
      <c r="L13" s="139" t="s">
        <v>302</v>
      </c>
    </row>
    <row r="14" ht="12.75">
      <c r="L14" s="139"/>
    </row>
    <row r="15" ht="15">
      <c r="A15" s="40" t="s">
        <v>303</v>
      </c>
    </row>
    <row r="17" spans="1:8" ht="24.75">
      <c r="A17" s="146" t="s">
        <v>84</v>
      </c>
      <c r="B17" s="146" t="s">
        <v>4</v>
      </c>
      <c r="C17" s="81" t="s">
        <v>304</v>
      </c>
      <c r="D17" s="81"/>
      <c r="E17" s="81"/>
      <c r="F17" s="81" t="s">
        <v>305</v>
      </c>
      <c r="G17" s="81"/>
      <c r="H17" s="81"/>
    </row>
    <row r="18" spans="1:8" ht="72.75">
      <c r="A18" s="160"/>
      <c r="B18" s="161"/>
      <c r="C18" s="146" t="s">
        <v>306</v>
      </c>
      <c r="D18" s="146" t="s">
        <v>307</v>
      </c>
      <c r="E18" s="146" t="s">
        <v>308</v>
      </c>
      <c r="F18" s="146" t="s">
        <v>309</v>
      </c>
      <c r="G18" s="146" t="s">
        <v>310</v>
      </c>
      <c r="H18" s="146" t="s">
        <v>311</v>
      </c>
    </row>
    <row r="19" spans="1:8" ht="16.5" customHeight="1">
      <c r="A19" s="162"/>
      <c r="B19" s="162" t="s">
        <v>312</v>
      </c>
      <c r="C19" s="162"/>
      <c r="D19" s="162"/>
      <c r="E19" s="162"/>
      <c r="F19" s="162"/>
      <c r="G19" s="162"/>
      <c r="H19" s="162"/>
    </row>
    <row r="20" spans="1:8" ht="16.5" customHeight="1">
      <c r="A20" s="60" t="s">
        <v>9</v>
      </c>
      <c r="B20" s="95" t="s">
        <v>233</v>
      </c>
      <c r="C20" s="87" t="s">
        <v>313</v>
      </c>
      <c r="D20" s="88">
        <v>7977</v>
      </c>
      <c r="E20" s="88">
        <v>7977</v>
      </c>
      <c r="F20" s="88"/>
      <c r="G20" s="88">
        <f>7977+1994</f>
        <v>9971</v>
      </c>
      <c r="H20" s="88"/>
    </row>
    <row r="21" spans="1:8" ht="16.5" customHeight="1">
      <c r="A21" s="60"/>
      <c r="B21" s="60" t="s">
        <v>314</v>
      </c>
      <c r="C21" s="60"/>
      <c r="D21" s="60"/>
      <c r="E21" s="60"/>
      <c r="F21" s="60"/>
      <c r="G21" s="60"/>
      <c r="H21" s="60"/>
    </row>
    <row r="22" spans="1:8" ht="16.5" customHeight="1">
      <c r="A22" s="60"/>
      <c r="B22" s="87"/>
      <c r="C22" s="87"/>
      <c r="D22" s="88"/>
      <c r="E22" s="88"/>
      <c r="F22" s="88"/>
      <c r="G22" s="88"/>
      <c r="H22" s="88"/>
    </row>
  </sheetData>
  <mergeCells count="11">
    <mergeCell ref="A5:A6"/>
    <mergeCell ref="B5:B6"/>
    <mergeCell ref="C5:C6"/>
    <mergeCell ref="D5:D6"/>
    <mergeCell ref="E5:F5"/>
    <mergeCell ref="G5:H5"/>
    <mergeCell ref="I5:J5"/>
    <mergeCell ref="C17:E17"/>
    <mergeCell ref="F17:H17"/>
    <mergeCell ref="B19:H19"/>
    <mergeCell ref="B21:H21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9">
      <selection activeCell="A1" sqref="A1"/>
    </sheetView>
  </sheetViews>
  <sheetFormatPr defaultColWidth="9.00390625" defaultRowHeight="12.75"/>
  <cols>
    <col min="2" max="2" width="48.625" style="0" customWidth="1"/>
    <col min="3" max="3" width="16.25390625" style="0" customWidth="1"/>
    <col min="4" max="4" width="9.75390625" style="0" customWidth="1"/>
  </cols>
  <sheetData>
    <row r="1" ht="15">
      <c r="A1" s="40" t="s">
        <v>0</v>
      </c>
    </row>
    <row r="2" ht="15">
      <c r="A2" s="40" t="s">
        <v>83</v>
      </c>
    </row>
    <row r="4" ht="12.75">
      <c r="C4" t="s">
        <v>2</v>
      </c>
    </row>
    <row r="5" spans="1:3" s="43" customFormat="1" ht="27.75" customHeight="1">
      <c r="A5" s="41" t="s">
        <v>84</v>
      </c>
      <c r="B5" s="41" t="s">
        <v>4</v>
      </c>
      <c r="C5" s="42" t="s">
        <v>85</v>
      </c>
    </row>
    <row r="6" spans="1:3" s="47" customFormat="1" ht="20.25" customHeight="1">
      <c r="A6" s="44" t="s">
        <v>9</v>
      </c>
      <c r="B6" s="45" t="s">
        <v>12</v>
      </c>
      <c r="C6" s="46">
        <v>708</v>
      </c>
    </row>
    <row r="7" spans="1:3" s="47" customFormat="1" ht="20.25" customHeight="1">
      <c r="A7" s="44" t="s">
        <v>15</v>
      </c>
      <c r="B7" s="48" t="s">
        <v>14</v>
      </c>
      <c r="C7" s="46">
        <f>intműkbev1</f>
        <v>0</v>
      </c>
    </row>
    <row r="8" spans="1:3" s="47" customFormat="1" ht="20.25" customHeight="1">
      <c r="A8" s="44" t="s">
        <v>29</v>
      </c>
      <c r="B8" s="48" t="s">
        <v>16</v>
      </c>
      <c r="C8" s="46">
        <f>29210+1404</f>
        <v>30614</v>
      </c>
    </row>
    <row r="9" spans="1:3" s="47" customFormat="1" ht="20.25" customHeight="1">
      <c r="A9" s="44" t="s">
        <v>39</v>
      </c>
      <c r="B9" s="48" t="s">
        <v>86</v>
      </c>
      <c r="C9" s="46">
        <f>11577-700</f>
        <v>10877</v>
      </c>
    </row>
    <row r="10" spans="1:3" s="47" customFormat="1" ht="20.25" customHeight="1">
      <c r="A10" s="44" t="s">
        <v>45</v>
      </c>
      <c r="B10" s="48" t="s">
        <v>87</v>
      </c>
      <c r="C10" s="46">
        <f>műktámértbev1</f>
        <v>2983</v>
      </c>
    </row>
    <row r="11" spans="1:3" s="47" customFormat="1" ht="20.25" customHeight="1">
      <c r="A11" s="44" t="s">
        <v>47</v>
      </c>
      <c r="B11" s="48" t="s">
        <v>88</v>
      </c>
      <c r="C11" s="46">
        <f>műkpénzátv1</f>
        <v>100</v>
      </c>
    </row>
    <row r="12" spans="1:4" s="47" customFormat="1" ht="20.25" customHeight="1">
      <c r="A12" s="44" t="s">
        <v>55</v>
      </c>
      <c r="B12" s="48" t="s">
        <v>89</v>
      </c>
      <c r="C12" s="46"/>
      <c r="D12" s="49"/>
    </row>
    <row r="13" spans="1:3" s="47" customFormat="1" ht="20.25" customHeight="1">
      <c r="A13" s="44" t="s">
        <v>57</v>
      </c>
      <c r="B13" s="48" t="s">
        <v>90</v>
      </c>
      <c r="C13" s="46"/>
    </row>
    <row r="14" spans="1:3" s="47" customFormat="1" ht="20.25" customHeight="1">
      <c r="A14" s="44" t="s">
        <v>59</v>
      </c>
      <c r="B14" s="48" t="s">
        <v>64</v>
      </c>
      <c r="C14" s="46"/>
    </row>
    <row r="15" spans="1:3" s="47" customFormat="1" ht="20.25" customHeight="1">
      <c r="A15" s="44" t="s">
        <v>61</v>
      </c>
      <c r="B15" s="48" t="s">
        <v>66</v>
      </c>
      <c r="C15" s="46">
        <f>finanszbev1</f>
        <v>0</v>
      </c>
    </row>
    <row r="16" spans="1:4" s="47" customFormat="1" ht="20.25" customHeight="1">
      <c r="A16" s="44" t="s">
        <v>63</v>
      </c>
      <c r="B16" s="48" t="s">
        <v>91</v>
      </c>
      <c r="C16" s="46">
        <f>kieg1</f>
        <v>0</v>
      </c>
      <c r="D16" s="49"/>
    </row>
    <row r="17" spans="1:4" s="47" customFormat="1" ht="20.25" customHeight="1">
      <c r="A17" s="44" t="s">
        <v>65</v>
      </c>
      <c r="B17" s="48" t="s">
        <v>92</v>
      </c>
      <c r="C17" s="46">
        <f>C28-(C6+C7+C8+C9+C10+C11+C12+C13+C14+C15+C16)</f>
        <v>11500.900000000001</v>
      </c>
      <c r="D17" s="49"/>
    </row>
    <row r="18" spans="1:4" s="54" customFormat="1" ht="20.25" customHeight="1">
      <c r="A18" s="50"/>
      <c r="B18" s="51" t="s">
        <v>93</v>
      </c>
      <c r="C18" s="52">
        <f>SUM(C6:C17)</f>
        <v>56782.9</v>
      </c>
      <c r="D18" s="53"/>
    </row>
    <row r="19" spans="1:4" s="47" customFormat="1" ht="20.25" customHeight="1">
      <c r="A19" s="55" t="s">
        <v>9</v>
      </c>
      <c r="B19" s="56" t="s">
        <v>71</v>
      </c>
      <c r="C19" s="46">
        <f>szem1</f>
        <v>9817.9</v>
      </c>
      <c r="D19" s="49"/>
    </row>
    <row r="20" spans="1:4" s="47" customFormat="1" ht="20.25" customHeight="1">
      <c r="A20" s="57" t="s">
        <v>15</v>
      </c>
      <c r="B20" s="58" t="s">
        <v>94</v>
      </c>
      <c r="C20" s="46">
        <f>jár1</f>
        <v>1803</v>
      </c>
      <c r="D20" s="49"/>
    </row>
    <row r="21" spans="1:4" s="47" customFormat="1" ht="20.25" customHeight="1">
      <c r="A21" s="57" t="s">
        <v>29</v>
      </c>
      <c r="B21" s="58" t="s">
        <v>73</v>
      </c>
      <c r="C21" s="46">
        <f>dologi1</f>
        <v>21238</v>
      </c>
      <c r="D21" s="49"/>
    </row>
    <row r="22" spans="1:4" s="47" customFormat="1" ht="20.25" customHeight="1">
      <c r="A22" s="57" t="s">
        <v>39</v>
      </c>
      <c r="B22" s="58" t="s">
        <v>74</v>
      </c>
      <c r="C22" s="46">
        <f>szoc1</f>
        <v>5468</v>
      </c>
      <c r="D22" s="49"/>
    </row>
    <row r="23" spans="1:4" s="47" customFormat="1" ht="20.25" customHeight="1">
      <c r="A23" s="57" t="s">
        <v>45</v>
      </c>
      <c r="B23" s="59" t="s">
        <v>95</v>
      </c>
      <c r="C23" s="46">
        <f>pénzát1-peszkátf1b</f>
        <v>18456</v>
      </c>
      <c r="D23" s="49"/>
    </row>
    <row r="24" spans="1:4" s="47" customFormat="1" ht="20.25" customHeight="1">
      <c r="A24" s="57" t="s">
        <v>47</v>
      </c>
      <c r="B24" s="58" t="s">
        <v>96</v>
      </c>
      <c r="C24" s="46"/>
      <c r="D24" s="49"/>
    </row>
    <row r="25" spans="1:4" s="47" customFormat="1" ht="20.25" customHeight="1">
      <c r="A25" s="57" t="s">
        <v>55</v>
      </c>
      <c r="B25" s="58" t="s">
        <v>97</v>
      </c>
      <c r="C25" s="46"/>
      <c r="D25" s="49"/>
    </row>
    <row r="26" spans="1:4" s="47" customFormat="1" ht="20.25" customHeight="1">
      <c r="A26" s="57" t="s">
        <v>57</v>
      </c>
      <c r="B26" s="58" t="s">
        <v>98</v>
      </c>
      <c r="C26" s="46"/>
      <c r="D26" s="49"/>
    </row>
    <row r="27" spans="1:4" s="47" customFormat="1" ht="20.25" customHeight="1">
      <c r="A27" s="57" t="s">
        <v>59</v>
      </c>
      <c r="B27" s="58" t="s">
        <v>81</v>
      </c>
      <c r="C27" s="46"/>
      <c r="D27" s="49"/>
    </row>
    <row r="28" spans="1:3" s="47" customFormat="1" ht="20.25" customHeight="1">
      <c r="A28" s="60"/>
      <c r="B28" s="61" t="s">
        <v>99</v>
      </c>
      <c r="C28" s="62">
        <f>SUM(C19:C27)</f>
        <v>56782.9</v>
      </c>
    </row>
    <row r="29" ht="12.75">
      <c r="C29" s="38"/>
    </row>
    <row r="30" ht="12.75">
      <c r="C30" s="38"/>
    </row>
    <row r="31" ht="12.75">
      <c r="C31" s="38"/>
    </row>
    <row r="32" ht="12.75">
      <c r="C32" s="38"/>
    </row>
    <row r="33" ht="12.75">
      <c r="C33" s="38"/>
    </row>
    <row r="34" ht="12.75">
      <c r="C34" s="38"/>
    </row>
    <row r="35" ht="12.75">
      <c r="C35" s="38"/>
    </row>
    <row r="36" ht="12.75">
      <c r="C36" s="38"/>
    </row>
    <row r="37" ht="12.75">
      <c r="C37" s="38"/>
    </row>
  </sheetData>
  <printOptions/>
  <pageMargins left="0.9840277777777778" right="0.7875" top="0.984027777777778" bottom="0.9840277777777778" header="0.5118055555555556" footer="0.5118055555555556"/>
  <pageSetup horizontalDpi="300" verticalDpi="300" orientation="portrait" paperSize="9"/>
  <headerFooter alignWithMargins="0">
    <oddHeader>&amp;R1/a.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4">
      <selection activeCell="D18" sqref="D18"/>
    </sheetView>
  </sheetViews>
  <sheetFormatPr defaultColWidth="9.00390625" defaultRowHeight="12.75"/>
  <cols>
    <col min="1" max="1" width="6.125" style="0" customWidth="1"/>
    <col min="2" max="2" width="45.75390625" style="0" customWidth="1"/>
    <col min="3" max="3" width="16.125" style="0" customWidth="1"/>
  </cols>
  <sheetData>
    <row r="1" ht="15">
      <c r="A1" s="40" t="s">
        <v>0</v>
      </c>
    </row>
    <row r="2" ht="15">
      <c r="A2" s="40" t="s">
        <v>100</v>
      </c>
    </row>
    <row r="4" s="63" customFormat="1" ht="12.75">
      <c r="C4" s="63" t="s">
        <v>2</v>
      </c>
    </row>
    <row r="5" spans="1:3" s="64" customFormat="1" ht="24.75">
      <c r="A5" s="42" t="s">
        <v>101</v>
      </c>
      <c r="B5" s="42" t="s">
        <v>4</v>
      </c>
      <c r="C5" s="42" t="s">
        <v>85</v>
      </c>
    </row>
    <row r="6" spans="1:3" s="47" customFormat="1" ht="22.5" customHeight="1">
      <c r="A6" s="57" t="s">
        <v>9</v>
      </c>
      <c r="B6" s="65" t="s">
        <v>102</v>
      </c>
      <c r="C6" s="46"/>
    </row>
    <row r="7" spans="1:3" s="47" customFormat="1" ht="22.5" customHeight="1">
      <c r="A7" s="57" t="s">
        <v>15</v>
      </c>
      <c r="B7" s="65" t="s">
        <v>86</v>
      </c>
      <c r="C7" s="46">
        <v>700</v>
      </c>
    </row>
    <row r="8" spans="1:3" s="47" customFormat="1" ht="22.5" customHeight="1">
      <c r="A8" s="57" t="s">
        <v>29</v>
      </c>
      <c r="B8" s="65" t="s">
        <v>40</v>
      </c>
      <c r="C8" s="46">
        <f>felhtámértbev1</f>
        <v>0</v>
      </c>
    </row>
    <row r="9" spans="1:3" s="47" customFormat="1" ht="22.5" customHeight="1">
      <c r="A9" s="57" t="s">
        <v>39</v>
      </c>
      <c r="B9" s="65" t="s">
        <v>50</v>
      </c>
      <c r="C9" s="46">
        <f>tárgyiért1</f>
        <v>0</v>
      </c>
    </row>
    <row r="10" spans="1:3" s="47" customFormat="1" ht="22.5" customHeight="1">
      <c r="A10" s="57" t="s">
        <v>45</v>
      </c>
      <c r="B10" s="65" t="s">
        <v>103</v>
      </c>
      <c r="C10" s="46">
        <f>3280-1404</f>
        <v>1876</v>
      </c>
    </row>
    <row r="11" spans="1:3" s="47" customFormat="1" ht="22.5" customHeight="1">
      <c r="A11" s="57" t="s">
        <v>47</v>
      </c>
      <c r="B11" s="65" t="s">
        <v>48</v>
      </c>
      <c r="C11" s="46">
        <f>pübefbev1</f>
        <v>0</v>
      </c>
    </row>
    <row r="12" spans="1:3" s="47" customFormat="1" ht="27" customHeight="1">
      <c r="A12" s="57" t="s">
        <v>55</v>
      </c>
      <c r="B12" s="66" t="s">
        <v>104</v>
      </c>
      <c r="C12" s="46">
        <f>felhpénzátv1</f>
        <v>0</v>
      </c>
    </row>
    <row r="13" spans="1:3" s="47" customFormat="1" ht="22.5" customHeight="1">
      <c r="A13" s="57" t="s">
        <v>57</v>
      </c>
      <c r="B13" s="65" t="s">
        <v>105</v>
      </c>
      <c r="C13" s="67">
        <v>118</v>
      </c>
    </row>
    <row r="14" spans="1:3" s="47" customFormat="1" ht="22.5" customHeight="1">
      <c r="A14" s="57" t="s">
        <v>59</v>
      </c>
      <c r="B14" s="65" t="s">
        <v>106</v>
      </c>
      <c r="C14" s="46">
        <f>beruhhitel</f>
        <v>4410</v>
      </c>
    </row>
    <row r="15" spans="1:4" s="47" customFormat="1" ht="22.5" customHeight="1">
      <c r="A15" s="57" t="s">
        <v>61</v>
      </c>
      <c r="B15" s="68" t="s">
        <v>64</v>
      </c>
      <c r="C15" s="46"/>
      <c r="D15" s="49"/>
    </row>
    <row r="16" spans="1:3" s="47" customFormat="1" ht="25.5" customHeight="1">
      <c r="A16" s="57" t="s">
        <v>63</v>
      </c>
      <c r="B16" s="69" t="s">
        <v>107</v>
      </c>
      <c r="C16" s="70">
        <f>C26-(C6+C7+C8+C9+C10+C11+C12+C13+C14+C15)</f>
        <v>0</v>
      </c>
    </row>
    <row r="17" spans="1:3" s="54" customFormat="1" ht="22.5" customHeight="1">
      <c r="A17" s="50"/>
      <c r="B17" s="71" t="s">
        <v>108</v>
      </c>
      <c r="C17" s="52">
        <f>SUM(C6:C16)</f>
        <v>7104</v>
      </c>
    </row>
    <row r="18" spans="1:4" s="47" customFormat="1" ht="22.5" customHeight="1">
      <c r="A18" s="55" t="s">
        <v>9</v>
      </c>
      <c r="B18" s="72" t="s">
        <v>109</v>
      </c>
      <c r="C18" s="73">
        <f>beruh1</f>
        <v>6404</v>
      </c>
      <c r="D18" s="49"/>
    </row>
    <row r="19" spans="1:3" s="47" customFormat="1" ht="22.5" customHeight="1">
      <c r="A19" s="57" t="s">
        <v>15</v>
      </c>
      <c r="B19" s="65" t="s">
        <v>110</v>
      </c>
      <c r="C19" s="46">
        <f>felúj1</f>
        <v>0</v>
      </c>
    </row>
    <row r="20" spans="1:3" s="47" customFormat="1" ht="22.5" customHeight="1">
      <c r="A20" s="74" t="s">
        <v>29</v>
      </c>
      <c r="B20" s="65" t="s">
        <v>54</v>
      </c>
      <c r="C20" s="46"/>
    </row>
    <row r="21" spans="1:3" s="47" customFormat="1" ht="22.5" customHeight="1">
      <c r="A21" s="57" t="s">
        <v>39</v>
      </c>
      <c r="B21" s="65" t="s">
        <v>111</v>
      </c>
      <c r="C21" s="46"/>
    </row>
    <row r="22" spans="1:3" s="47" customFormat="1" ht="22.5" customHeight="1">
      <c r="A22" s="57" t="s">
        <v>45</v>
      </c>
      <c r="B22" s="65" t="s">
        <v>96</v>
      </c>
      <c r="C22" s="46"/>
    </row>
    <row r="23" spans="1:3" s="47" customFormat="1" ht="22.5" customHeight="1">
      <c r="A23" s="57" t="s">
        <v>47</v>
      </c>
      <c r="B23" s="65" t="s">
        <v>112</v>
      </c>
      <c r="C23" s="46">
        <v>700</v>
      </c>
    </row>
    <row r="24" spans="1:3" s="47" customFormat="1" ht="22.5" customHeight="1">
      <c r="A24" s="75" t="s">
        <v>55</v>
      </c>
      <c r="B24" s="65" t="s">
        <v>81</v>
      </c>
      <c r="C24" s="46"/>
    </row>
    <row r="25" spans="1:3" s="47" customFormat="1" ht="22.5" customHeight="1">
      <c r="A25" s="74" t="s">
        <v>57</v>
      </c>
      <c r="B25" s="65" t="s">
        <v>113</v>
      </c>
      <c r="C25" s="46"/>
    </row>
    <row r="26" spans="1:3" s="54" customFormat="1" ht="22.5" customHeight="1">
      <c r="A26" s="60"/>
      <c r="B26" s="76" t="s">
        <v>114</v>
      </c>
      <c r="C26" s="62">
        <f>SUM(C18:C25)</f>
        <v>7104</v>
      </c>
    </row>
    <row r="27" ht="12.75">
      <c r="C27" s="38"/>
    </row>
    <row r="28" ht="12.75">
      <c r="C28" s="38"/>
    </row>
    <row r="29" ht="12.75">
      <c r="C29" s="38"/>
    </row>
    <row r="30" ht="12.75">
      <c r="C30" s="38"/>
    </row>
    <row r="31" ht="12.75">
      <c r="C31" s="38"/>
    </row>
    <row r="32" ht="12.75">
      <c r="C32" s="38"/>
    </row>
    <row r="33" ht="12.75">
      <c r="C33" s="38"/>
    </row>
    <row r="34" ht="12.75">
      <c r="C34" s="38"/>
    </row>
    <row r="35" ht="12.75">
      <c r="C35" s="38"/>
    </row>
    <row r="36" ht="12.75">
      <c r="C36" s="38"/>
    </row>
    <row r="37" ht="12.75">
      <c r="C37" s="38"/>
    </row>
    <row r="38" ht="12.75">
      <c r="C38" s="38"/>
    </row>
    <row r="39" ht="12.75">
      <c r="C39" s="38"/>
    </row>
    <row r="40" ht="12.75">
      <c r="C40" s="38"/>
    </row>
    <row r="41" ht="12.75">
      <c r="C41" s="38"/>
    </row>
    <row r="42" ht="12.75">
      <c r="C42" s="38"/>
    </row>
    <row r="43" ht="12.75">
      <c r="C43" s="38"/>
    </row>
    <row r="44" ht="12.75">
      <c r="C44" s="38"/>
    </row>
    <row r="45" ht="12.75">
      <c r="C45" s="38"/>
    </row>
    <row r="46" ht="12.75">
      <c r="C46" s="38"/>
    </row>
    <row r="47" ht="12.75">
      <c r="C47" s="38"/>
    </row>
    <row r="48" ht="12.75">
      <c r="C48" s="38"/>
    </row>
    <row r="49" ht="12.75">
      <c r="C49" s="38"/>
    </row>
    <row r="50" ht="12.75">
      <c r="C50" s="38"/>
    </row>
    <row r="51" ht="12.75">
      <c r="C51" s="38"/>
    </row>
    <row r="52" ht="12.75">
      <c r="C52" s="38"/>
    </row>
    <row r="53" ht="12.75">
      <c r="C53" s="38"/>
    </row>
  </sheetData>
  <printOptions horizontalCentered="1"/>
  <pageMargins left="0.9840277777777778" right="0.7875" top="0.984027777777778" bottom="0.9840277777777778" header="0.5118055555555556" footer="0.5118055555555556"/>
  <pageSetup horizontalDpi="300" verticalDpi="300" orientation="portrait" paperSize="9"/>
  <headerFooter alignWithMargins="0">
    <oddHeader>&amp;R1/b.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7">
      <selection activeCell="H10" sqref="H10"/>
    </sheetView>
  </sheetViews>
  <sheetFormatPr defaultColWidth="9.00390625" defaultRowHeight="12.75"/>
  <cols>
    <col min="1" max="1" width="13.00390625" style="77" customWidth="1"/>
    <col min="2" max="2" width="30.00390625" style="0" customWidth="1"/>
    <col min="3" max="4" width="12.125" style="0" customWidth="1"/>
    <col min="5" max="5" width="12.125" style="78" customWidth="1"/>
  </cols>
  <sheetData>
    <row r="1" spans="1:5" ht="19.5">
      <c r="A1" s="79" t="s">
        <v>115</v>
      </c>
      <c r="B1" s="79"/>
      <c r="C1" s="79"/>
      <c r="D1" s="79"/>
      <c r="E1" s="79"/>
    </row>
    <row r="2" spans="1:5" ht="13.5">
      <c r="A2" s="80"/>
      <c r="B2" s="80"/>
      <c r="C2" s="80"/>
      <c r="D2" s="80"/>
      <c r="E2" s="80"/>
    </row>
    <row r="3" spans="1:5" ht="13.5">
      <c r="A3" s="80"/>
      <c r="B3" s="80"/>
      <c r="C3" s="80"/>
      <c r="D3" s="80"/>
      <c r="E3" s="80"/>
    </row>
    <row r="5" spans="1:5" ht="24.75" customHeight="1">
      <c r="A5" s="81" t="s">
        <v>116</v>
      </c>
      <c r="B5" s="81"/>
      <c r="C5" s="81" t="s">
        <v>117</v>
      </c>
      <c r="D5" s="81" t="s">
        <v>118</v>
      </c>
      <c r="E5" s="82" t="s">
        <v>119</v>
      </c>
    </row>
    <row r="6" spans="1:5" ht="31.5" customHeight="1">
      <c r="A6" s="81" t="s">
        <v>120</v>
      </c>
      <c r="B6" s="81" t="s">
        <v>121</v>
      </c>
      <c r="C6" s="81"/>
      <c r="D6" s="81"/>
      <c r="E6" s="82"/>
    </row>
    <row r="7" spans="1:5" s="47" customFormat="1" ht="54" customHeight="1">
      <c r="A7" s="83" t="s">
        <v>122</v>
      </c>
      <c r="B7" s="84" t="s">
        <v>123</v>
      </c>
      <c r="C7" s="48">
        <v>697</v>
      </c>
      <c r="D7" s="46">
        <v>1947</v>
      </c>
      <c r="E7" s="46">
        <f>C7*D7</f>
        <v>1357059</v>
      </c>
    </row>
    <row r="8" spans="1:5" s="47" customFormat="1" ht="54" customHeight="1">
      <c r="A8" s="83" t="s">
        <v>124</v>
      </c>
      <c r="B8" s="84" t="s">
        <v>125</v>
      </c>
      <c r="C8" s="48"/>
      <c r="D8" s="46"/>
      <c r="E8" s="46">
        <v>1242941</v>
      </c>
    </row>
    <row r="9" spans="1:5" s="47" customFormat="1" ht="54" customHeight="1">
      <c r="A9" s="85" t="s">
        <v>45</v>
      </c>
      <c r="B9" s="84" t="s">
        <v>126</v>
      </c>
      <c r="C9" s="48">
        <v>40</v>
      </c>
      <c r="D9" s="46">
        <v>2612</v>
      </c>
      <c r="E9" s="46">
        <f>C9*D9</f>
        <v>104480</v>
      </c>
    </row>
    <row r="10" spans="1:5" s="47" customFormat="1" ht="54" customHeight="1">
      <c r="A10" s="85" t="s">
        <v>127</v>
      </c>
      <c r="B10" s="84" t="s">
        <v>128</v>
      </c>
      <c r="C10" s="48">
        <v>697</v>
      </c>
      <c r="D10" s="46">
        <v>2280</v>
      </c>
      <c r="E10" s="46">
        <f>C10*D10</f>
        <v>1589160</v>
      </c>
    </row>
    <row r="11" spans="1:5" s="47" customFormat="1" ht="54" customHeight="1">
      <c r="A11" s="85" t="s">
        <v>61</v>
      </c>
      <c r="B11" s="84" t="s">
        <v>129</v>
      </c>
      <c r="C11" s="48"/>
      <c r="D11" s="46"/>
      <c r="E11" s="46">
        <v>7283650</v>
      </c>
    </row>
    <row r="12" spans="1:5" s="47" customFormat="1" ht="38.25" customHeight="1">
      <c r="A12" s="81"/>
      <c r="B12" s="86" t="s">
        <v>130</v>
      </c>
      <c r="C12" s="87"/>
      <c r="D12" s="88"/>
      <c r="E12" s="89">
        <f>SUM(E7:E11)</f>
        <v>11577290</v>
      </c>
    </row>
    <row r="30" ht="12.75" customHeight="1"/>
    <row r="32" ht="12.75" customHeight="1"/>
    <row r="34" ht="12.75" customHeight="1"/>
    <row r="36" ht="12.75" customHeight="1"/>
  </sheetData>
  <mergeCells count="5">
    <mergeCell ref="A1:E1"/>
    <mergeCell ref="A5:B5"/>
    <mergeCell ref="C5:C6"/>
    <mergeCell ref="D5:D6"/>
    <mergeCell ref="E5:E6"/>
  </mergeCells>
  <printOptions/>
  <pageMargins left="0.7479166666666667" right="0.7479166666666667" top="0.9840277777777777" bottom="0.9840277777777778" header="0.5" footer="0.5118055555555556"/>
  <pageSetup horizontalDpi="300" verticalDpi="300" orientation="portrait" paperSize="9" scale="93"/>
  <headerFooter alignWithMargins="0">
    <oddHeader>&amp;R2.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A1">
      <pane xSplit="3" ySplit="4" topLeftCell="D58" activePane="bottomRight" state="frozen"/>
      <selection pane="topLeft" activeCell="A1" sqref="A1"/>
      <selection pane="topRight" activeCell="D1" sqref="D1"/>
      <selection pane="bottomLeft" activeCell="A58" sqref="A58"/>
      <selection pane="bottomRight" activeCell="F62" sqref="F62"/>
    </sheetView>
  </sheetViews>
  <sheetFormatPr defaultColWidth="9.00390625" defaultRowHeight="12.75"/>
  <cols>
    <col min="1" max="1" width="6.75390625" style="0" customWidth="1"/>
    <col min="2" max="2" width="6.75390625" style="77" customWidth="1"/>
    <col min="3" max="3" width="44.875" style="0" customWidth="1"/>
    <col min="4" max="4" width="11.00390625" style="0" customWidth="1"/>
  </cols>
  <sheetData>
    <row r="1" spans="1:2" ht="15">
      <c r="A1" s="40" t="s">
        <v>131</v>
      </c>
      <c r="B1" s="90"/>
    </row>
    <row r="2" ht="12.75">
      <c r="B2"/>
    </row>
    <row r="3" spans="1:4" s="93" customFormat="1" ht="12.75" customHeight="1">
      <c r="A3" s="91" t="s">
        <v>84</v>
      </c>
      <c r="B3" s="91"/>
      <c r="C3" s="92" t="s">
        <v>4</v>
      </c>
      <c r="D3" s="6" t="s">
        <v>5</v>
      </c>
    </row>
    <row r="4" spans="1:4" s="93" customFormat="1" ht="12.75">
      <c r="A4" s="91"/>
      <c r="B4" s="91"/>
      <c r="C4" s="92"/>
      <c r="D4" s="9" t="s">
        <v>7</v>
      </c>
    </row>
    <row r="5" spans="1:4" s="3" customFormat="1" ht="15.75" customHeight="1">
      <c r="A5" s="60" t="s">
        <v>132</v>
      </c>
      <c r="B5" s="60"/>
      <c r="C5" s="61" t="s">
        <v>133</v>
      </c>
      <c r="D5" s="94">
        <f>SUM(D7:D21)</f>
        <v>9817.9</v>
      </c>
    </row>
    <row r="6" spans="1:4" ht="13.5" customHeight="1">
      <c r="A6" s="57"/>
      <c r="B6" s="57"/>
      <c r="C6" s="87" t="s">
        <v>134</v>
      </c>
      <c r="D6" s="94"/>
    </row>
    <row r="7" spans="1:4" ht="13.5" customHeight="1">
      <c r="A7" s="57"/>
      <c r="B7" s="57" t="s">
        <v>9</v>
      </c>
      <c r="C7" s="87" t="s">
        <v>135</v>
      </c>
      <c r="D7" s="94">
        <v>3248</v>
      </c>
    </row>
    <row r="8" spans="1:4" ht="13.5" customHeight="1">
      <c r="A8" s="57"/>
      <c r="B8" s="57" t="s">
        <v>15</v>
      </c>
      <c r="C8" s="87" t="s">
        <v>136</v>
      </c>
      <c r="D8" s="94"/>
    </row>
    <row r="9" spans="1:4" ht="13.5" customHeight="1">
      <c r="A9" s="57"/>
      <c r="B9" s="57" t="s">
        <v>29</v>
      </c>
      <c r="C9" s="87" t="s">
        <v>137</v>
      </c>
      <c r="D9" s="94"/>
    </row>
    <row r="10" spans="1:4" ht="13.5" customHeight="1">
      <c r="A10" s="57"/>
      <c r="B10" s="57" t="s">
        <v>39</v>
      </c>
      <c r="C10" s="87" t="s">
        <v>138</v>
      </c>
      <c r="D10" s="94">
        <f>758+38</f>
        <v>796</v>
      </c>
    </row>
    <row r="11" spans="1:4" ht="13.5" customHeight="1">
      <c r="A11" s="57"/>
      <c r="B11" s="57" t="s">
        <v>45</v>
      </c>
      <c r="C11" s="87" t="s">
        <v>139</v>
      </c>
      <c r="D11" s="94"/>
    </row>
    <row r="12" spans="1:4" ht="13.5" customHeight="1">
      <c r="A12" s="57"/>
      <c r="B12" s="57" t="s">
        <v>47</v>
      </c>
      <c r="C12" s="87" t="s">
        <v>140</v>
      </c>
      <c r="D12" s="94"/>
    </row>
    <row r="13" spans="1:4" ht="13.5" customHeight="1">
      <c r="A13" s="57"/>
      <c r="B13" s="57" t="s">
        <v>55</v>
      </c>
      <c r="C13" s="87" t="s">
        <v>141</v>
      </c>
      <c r="D13" s="94">
        <v>600</v>
      </c>
    </row>
    <row r="14" spans="1:4" ht="13.5" customHeight="1">
      <c r="A14" s="57"/>
      <c r="B14" s="57" t="s">
        <v>57</v>
      </c>
      <c r="C14" s="87" t="s">
        <v>142</v>
      </c>
      <c r="D14" s="94">
        <v>2329</v>
      </c>
    </row>
    <row r="15" spans="1:4" ht="24.75" customHeight="1">
      <c r="A15" s="57"/>
      <c r="B15" s="57" t="s">
        <v>59</v>
      </c>
      <c r="C15" s="95" t="s">
        <v>143</v>
      </c>
      <c r="D15" s="96">
        <f>1772</f>
        <v>1772</v>
      </c>
    </row>
    <row r="16" spans="1:4" ht="13.5" customHeight="1">
      <c r="A16" s="57"/>
      <c r="B16" s="57" t="s">
        <v>61</v>
      </c>
      <c r="C16" s="97" t="s">
        <v>144</v>
      </c>
      <c r="D16" s="46"/>
    </row>
    <row r="17" spans="1:4" ht="13.5" customHeight="1">
      <c r="A17" s="57"/>
      <c r="B17" s="57" t="s">
        <v>63</v>
      </c>
      <c r="C17" s="97" t="s">
        <v>145</v>
      </c>
      <c r="D17" s="46">
        <f>154.6+(154.6/2)</f>
        <v>231.89999999999998</v>
      </c>
    </row>
    <row r="18" spans="1:4" ht="13.5" customHeight="1">
      <c r="A18" s="57"/>
      <c r="B18" s="57" t="s">
        <v>65</v>
      </c>
      <c r="C18" s="98" t="s">
        <v>146</v>
      </c>
      <c r="D18" s="46">
        <v>30</v>
      </c>
    </row>
    <row r="19" spans="1:4" ht="13.5" customHeight="1">
      <c r="A19" s="57"/>
      <c r="B19" s="57" t="s">
        <v>67</v>
      </c>
      <c r="C19" s="98" t="s">
        <v>147</v>
      </c>
      <c r="D19" s="46">
        <v>811</v>
      </c>
    </row>
    <row r="20" spans="1:4" ht="13.5" customHeight="1">
      <c r="A20" s="57"/>
      <c r="B20" s="57" t="s">
        <v>148</v>
      </c>
      <c r="C20" s="98" t="s">
        <v>149</v>
      </c>
      <c r="D20" s="46"/>
    </row>
    <row r="21" spans="1:4" ht="13.5" customHeight="1">
      <c r="A21" s="57"/>
      <c r="B21" s="57" t="s">
        <v>150</v>
      </c>
      <c r="C21" s="97" t="s">
        <v>151</v>
      </c>
      <c r="D21" s="46"/>
    </row>
    <row r="22" spans="1:4" s="3" customFormat="1" ht="15.75" customHeight="1">
      <c r="A22" s="60" t="s">
        <v>152</v>
      </c>
      <c r="B22" s="60"/>
      <c r="C22" s="61" t="s">
        <v>94</v>
      </c>
      <c r="D22" s="94">
        <f>SUM(D24:D29)</f>
        <v>1803</v>
      </c>
    </row>
    <row r="23" spans="1:4" ht="13.5" customHeight="1">
      <c r="A23" s="57"/>
      <c r="B23" s="57"/>
      <c r="C23" s="87" t="s">
        <v>134</v>
      </c>
      <c r="D23" s="94"/>
    </row>
    <row r="24" spans="1:4" ht="13.5" customHeight="1">
      <c r="A24" s="57"/>
      <c r="B24" s="57" t="s">
        <v>9</v>
      </c>
      <c r="C24" s="87" t="s">
        <v>153</v>
      </c>
      <c r="D24" s="94">
        <v>1511</v>
      </c>
    </row>
    <row r="25" spans="1:4" ht="13.5" customHeight="1">
      <c r="A25" s="57"/>
      <c r="B25" s="57" t="s">
        <v>15</v>
      </c>
      <c r="C25" s="87" t="s">
        <v>154</v>
      </c>
      <c r="D25" s="94">
        <v>95</v>
      </c>
    </row>
    <row r="26" spans="1:4" ht="13.5" customHeight="1">
      <c r="A26" s="57"/>
      <c r="B26" s="57" t="s">
        <v>29</v>
      </c>
      <c r="C26" s="87" t="s">
        <v>155</v>
      </c>
      <c r="D26" s="94">
        <v>32</v>
      </c>
    </row>
    <row r="27" spans="1:4" ht="13.5" customHeight="1">
      <c r="A27" s="57"/>
      <c r="B27" s="57" t="s">
        <v>39</v>
      </c>
      <c r="C27" s="87" t="s">
        <v>156</v>
      </c>
      <c r="D27" s="94">
        <v>63</v>
      </c>
    </row>
    <row r="28" spans="1:4" ht="13.5" customHeight="1">
      <c r="A28" s="57"/>
      <c r="B28" s="57" t="s">
        <v>45</v>
      </c>
      <c r="C28" s="87" t="s">
        <v>157</v>
      </c>
      <c r="D28" s="94">
        <v>2</v>
      </c>
    </row>
    <row r="29" spans="1:4" ht="13.5" customHeight="1">
      <c r="A29" s="57"/>
      <c r="B29" s="57" t="s">
        <v>47</v>
      </c>
      <c r="C29" s="87" t="s">
        <v>158</v>
      </c>
      <c r="D29" s="94">
        <v>100</v>
      </c>
    </row>
    <row r="30" spans="1:4" s="102" customFormat="1" ht="15.75" customHeight="1">
      <c r="A30" s="99" t="s">
        <v>159</v>
      </c>
      <c r="B30" s="99"/>
      <c r="C30" s="100" t="s">
        <v>160</v>
      </c>
      <c r="D30" s="101">
        <f>segélysaját</f>
        <v>5468</v>
      </c>
    </row>
    <row r="31" spans="1:4" s="3" customFormat="1" ht="15.75" customHeight="1">
      <c r="A31" s="60" t="s">
        <v>161</v>
      </c>
      <c r="B31" s="60"/>
      <c r="C31" s="61" t="s">
        <v>162</v>
      </c>
      <c r="D31" s="101">
        <f>SUM(D32:D58)</f>
        <v>21238</v>
      </c>
    </row>
    <row r="32" spans="1:4" ht="13.5" customHeight="1">
      <c r="A32" s="57"/>
      <c r="B32" s="57" t="s">
        <v>9</v>
      </c>
      <c r="C32" s="87" t="s">
        <v>163</v>
      </c>
      <c r="D32" s="94"/>
    </row>
    <row r="33" spans="1:4" ht="13.5" customHeight="1">
      <c r="A33" s="57"/>
      <c r="B33" s="57" t="s">
        <v>15</v>
      </c>
      <c r="C33" s="87" t="s">
        <v>164</v>
      </c>
      <c r="D33" s="94"/>
    </row>
    <row r="34" spans="1:4" ht="13.5" customHeight="1">
      <c r="A34" s="57"/>
      <c r="B34" s="57" t="s">
        <v>29</v>
      </c>
      <c r="C34" s="87" t="s">
        <v>165</v>
      </c>
      <c r="D34" s="94">
        <v>100</v>
      </c>
    </row>
    <row r="35" spans="1:4" ht="13.5" customHeight="1">
      <c r="A35" s="57"/>
      <c r="B35" s="57" t="s">
        <v>39</v>
      </c>
      <c r="C35" s="87" t="s">
        <v>166</v>
      </c>
      <c r="D35" s="94">
        <v>3000</v>
      </c>
    </row>
    <row r="36" spans="1:4" ht="13.5" customHeight="1">
      <c r="A36" s="57"/>
      <c r="B36" s="57" t="s">
        <v>45</v>
      </c>
      <c r="C36" s="87" t="s">
        <v>167</v>
      </c>
      <c r="D36" s="94">
        <v>200</v>
      </c>
    </row>
    <row r="37" spans="1:4" ht="13.5" customHeight="1">
      <c r="A37" s="57"/>
      <c r="B37" s="57" t="s">
        <v>47</v>
      </c>
      <c r="C37" s="87" t="s">
        <v>168</v>
      </c>
      <c r="D37" s="94">
        <v>80</v>
      </c>
    </row>
    <row r="38" spans="1:4" ht="13.5" customHeight="1">
      <c r="A38" s="57"/>
      <c r="B38" s="57" t="s">
        <v>55</v>
      </c>
      <c r="C38" s="87" t="s">
        <v>169</v>
      </c>
      <c r="D38" s="94">
        <v>150</v>
      </c>
    </row>
    <row r="39" spans="1:4" ht="13.5" customHeight="1">
      <c r="A39" s="57"/>
      <c r="B39" s="57" t="s">
        <v>57</v>
      </c>
      <c r="C39" s="87" t="s">
        <v>170</v>
      </c>
      <c r="D39" s="94">
        <v>400</v>
      </c>
    </row>
    <row r="40" spans="1:4" ht="13.5" customHeight="1">
      <c r="A40" s="57"/>
      <c r="B40" s="57" t="s">
        <v>59</v>
      </c>
      <c r="C40" s="87" t="s">
        <v>171</v>
      </c>
      <c r="D40" s="94">
        <v>650</v>
      </c>
    </row>
    <row r="41" spans="1:4" ht="13.5" customHeight="1">
      <c r="A41" s="57"/>
      <c r="B41" s="57" t="s">
        <v>61</v>
      </c>
      <c r="C41" s="87" t="s">
        <v>172</v>
      </c>
      <c r="D41" s="94">
        <v>600</v>
      </c>
    </row>
    <row r="42" spans="1:4" ht="13.5" customHeight="1">
      <c r="A42" s="57"/>
      <c r="B42" s="57" t="s">
        <v>63</v>
      </c>
      <c r="C42" s="87" t="s">
        <v>173</v>
      </c>
      <c r="D42" s="94"/>
    </row>
    <row r="43" spans="1:4" ht="13.5" customHeight="1">
      <c r="A43" s="57"/>
      <c r="B43" s="57" t="s">
        <v>65</v>
      </c>
      <c r="C43" s="87" t="s">
        <v>174</v>
      </c>
      <c r="D43" s="94">
        <v>2000</v>
      </c>
    </row>
    <row r="44" spans="1:4" ht="13.5" customHeight="1">
      <c r="A44" s="57"/>
      <c r="B44" s="57" t="s">
        <v>67</v>
      </c>
      <c r="C44" s="87" t="s">
        <v>175</v>
      </c>
      <c r="D44" s="94">
        <v>2400</v>
      </c>
    </row>
    <row r="45" spans="1:4" ht="13.5" customHeight="1">
      <c r="A45" s="57"/>
      <c r="B45" s="57" t="s">
        <v>148</v>
      </c>
      <c r="C45" s="87" t="s">
        <v>176</v>
      </c>
      <c r="D45" s="94">
        <v>1200</v>
      </c>
    </row>
    <row r="46" spans="1:4" ht="13.5" customHeight="1">
      <c r="A46" s="57"/>
      <c r="B46" s="57" t="s">
        <v>150</v>
      </c>
      <c r="C46" s="87" t="s">
        <v>177</v>
      </c>
      <c r="D46" s="94">
        <v>1700</v>
      </c>
    </row>
    <row r="47" spans="1:4" ht="13.5" customHeight="1">
      <c r="A47" s="57"/>
      <c r="B47" s="57" t="s">
        <v>178</v>
      </c>
      <c r="C47" s="87" t="s">
        <v>179</v>
      </c>
      <c r="D47" s="94">
        <f>20+30</f>
        <v>50</v>
      </c>
    </row>
    <row r="48" spans="1:4" ht="13.5" customHeight="1">
      <c r="A48" s="57"/>
      <c r="B48" s="57" t="s">
        <v>180</v>
      </c>
      <c r="C48" s="87" t="s">
        <v>181</v>
      </c>
      <c r="D48" s="94">
        <v>100</v>
      </c>
    </row>
    <row r="49" spans="1:4" ht="13.5" customHeight="1">
      <c r="A49" s="57"/>
      <c r="B49" s="57" t="s">
        <v>182</v>
      </c>
      <c r="C49" s="87" t="s">
        <v>183</v>
      </c>
      <c r="D49" s="94">
        <v>50</v>
      </c>
    </row>
    <row r="50" spans="1:4" ht="13.5" customHeight="1">
      <c r="A50" s="57"/>
      <c r="B50" s="57" t="s">
        <v>184</v>
      </c>
      <c r="C50" s="87" t="s">
        <v>185</v>
      </c>
      <c r="D50" s="94">
        <v>100</v>
      </c>
    </row>
    <row r="51" spans="1:4" ht="13.5" customHeight="1">
      <c r="A51" s="57"/>
      <c r="B51" s="57" t="s">
        <v>186</v>
      </c>
      <c r="C51" s="87" t="s">
        <v>187</v>
      </c>
      <c r="D51" s="94">
        <v>800</v>
      </c>
    </row>
    <row r="52" spans="1:4" ht="13.5" customHeight="1">
      <c r="A52" s="57"/>
      <c r="B52" s="57" t="s">
        <v>188</v>
      </c>
      <c r="C52" s="87" t="s">
        <v>189</v>
      </c>
      <c r="D52" s="94">
        <v>58</v>
      </c>
    </row>
    <row r="53" spans="1:4" ht="13.5" customHeight="1">
      <c r="A53" s="57"/>
      <c r="B53" s="57" t="s">
        <v>190</v>
      </c>
      <c r="C53" s="87" t="s">
        <v>191</v>
      </c>
      <c r="D53" s="94">
        <v>3000</v>
      </c>
    </row>
    <row r="54" spans="1:4" ht="13.5" customHeight="1">
      <c r="A54" s="57"/>
      <c r="B54" s="57" t="s">
        <v>192</v>
      </c>
      <c r="C54" s="87" t="s">
        <v>193</v>
      </c>
      <c r="D54" s="94">
        <v>50</v>
      </c>
    </row>
    <row r="55" spans="1:4" ht="13.5" customHeight="1">
      <c r="A55" s="57"/>
      <c r="B55" s="57" t="s">
        <v>194</v>
      </c>
      <c r="C55" s="87" t="s">
        <v>195</v>
      </c>
      <c r="D55" s="94">
        <v>1050</v>
      </c>
    </row>
    <row r="56" spans="1:4" ht="13.5" customHeight="1">
      <c r="A56" s="57"/>
      <c r="B56" s="57" t="s">
        <v>196</v>
      </c>
      <c r="C56" s="87" t="s">
        <v>197</v>
      </c>
      <c r="D56" s="94"/>
    </row>
    <row r="57" spans="1:4" ht="13.5" customHeight="1">
      <c r="A57" s="57"/>
      <c r="B57" s="57" t="s">
        <v>198</v>
      </c>
      <c r="C57" s="87" t="s">
        <v>199</v>
      </c>
      <c r="D57" s="94">
        <v>3000</v>
      </c>
    </row>
    <row r="58" spans="1:4" ht="13.5" customHeight="1">
      <c r="A58" s="57"/>
      <c r="B58" s="57" t="s">
        <v>200</v>
      </c>
      <c r="C58" s="87" t="s">
        <v>201</v>
      </c>
      <c r="D58" s="94">
        <v>500</v>
      </c>
    </row>
    <row r="59" spans="1:4" s="102" customFormat="1" ht="15.75" customHeight="1">
      <c r="A59" s="99"/>
      <c r="B59" s="99"/>
      <c r="C59" s="103" t="s">
        <v>202</v>
      </c>
      <c r="D59" s="101">
        <f>SUM(D5,D22,D30,D31)</f>
        <v>38326.9</v>
      </c>
    </row>
    <row r="60" spans="3:4" ht="12.75">
      <c r="C60" s="103" t="s">
        <v>203</v>
      </c>
      <c r="D60" s="104" t="s">
        <v>204</v>
      </c>
    </row>
    <row r="61" spans="3:4" ht="12.75">
      <c r="C61" s="103" t="s">
        <v>205</v>
      </c>
      <c r="D61" s="104" t="s">
        <v>206</v>
      </c>
    </row>
    <row r="62" ht="12.75">
      <c r="D62" s="38"/>
    </row>
    <row r="63" ht="12.75">
      <c r="D63" s="38"/>
    </row>
    <row r="67" ht="12.75">
      <c r="C67" t="s">
        <v>207</v>
      </c>
    </row>
  </sheetData>
  <mergeCells count="2">
    <mergeCell ref="A3:B4"/>
    <mergeCell ref="C3:C4"/>
  </mergeCells>
  <printOptions horizontalCentered="1"/>
  <pageMargins left="0.7875" right="0.7875" top="0.7875000000000001" bottom="0.5902777777777778" header="0.5118055555555556" footer="0.5118055555555556"/>
  <pageSetup horizontalDpi="300" verticalDpi="300" orientation="portrait" paperSize="9" scale="90"/>
  <headerFooter alignWithMargins="0">
    <oddHeader>&amp;C&amp;P&amp;R3.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H6" sqref="H6"/>
    </sheetView>
  </sheetViews>
  <sheetFormatPr defaultColWidth="9.00390625" defaultRowHeight="12.75"/>
  <cols>
    <col min="1" max="1" width="6.00390625" style="0" customWidth="1"/>
    <col min="2" max="2" width="44.125" style="0" customWidth="1"/>
  </cols>
  <sheetData>
    <row r="1" ht="15">
      <c r="A1" s="40" t="s">
        <v>0</v>
      </c>
    </row>
    <row r="2" ht="15">
      <c r="A2" s="40" t="s">
        <v>208</v>
      </c>
    </row>
    <row r="3" ht="15">
      <c r="A3" s="40" t="s">
        <v>85</v>
      </c>
    </row>
    <row r="6" spans="1:6" s="106" customFormat="1" ht="48.75">
      <c r="A6" s="105" t="s">
        <v>101</v>
      </c>
      <c r="B6" s="105" t="s">
        <v>209</v>
      </c>
      <c r="C6" s="105" t="s">
        <v>210</v>
      </c>
      <c r="D6" s="105" t="s">
        <v>211</v>
      </c>
      <c r="E6" s="105" t="s">
        <v>212</v>
      </c>
      <c r="F6" s="105" t="s">
        <v>213</v>
      </c>
    </row>
    <row r="7" spans="1:6" s="47" customFormat="1" ht="19.5" customHeight="1">
      <c r="A7" s="57" t="s">
        <v>9</v>
      </c>
      <c r="B7" s="87" t="s">
        <v>214</v>
      </c>
      <c r="C7" s="107">
        <v>50</v>
      </c>
      <c r="D7" s="46">
        <v>3080</v>
      </c>
      <c r="E7" s="46">
        <v>14044</v>
      </c>
      <c r="F7" s="46">
        <f>SUM(D7:E7)</f>
        <v>17124</v>
      </c>
    </row>
    <row r="8" spans="1:6" s="47" customFormat="1" ht="19.5" customHeight="1">
      <c r="A8" s="57" t="s">
        <v>15</v>
      </c>
      <c r="B8" s="87" t="s">
        <v>215</v>
      </c>
      <c r="C8" s="107">
        <v>1</v>
      </c>
      <c r="D8" s="48">
        <v>33</v>
      </c>
      <c r="E8" s="46">
        <v>292</v>
      </c>
      <c r="F8" s="46">
        <f aca="true" t="shared" si="0" ref="F8:F19">SUM(D8:E8)</f>
        <v>325</v>
      </c>
    </row>
    <row r="9" spans="1:6" s="47" customFormat="1" ht="19.5" customHeight="1">
      <c r="A9" s="57" t="s">
        <v>29</v>
      </c>
      <c r="B9" s="87" t="s">
        <v>216</v>
      </c>
      <c r="C9" s="107">
        <v>1</v>
      </c>
      <c r="D9" s="48">
        <v>31</v>
      </c>
      <c r="E9" s="46">
        <v>277</v>
      </c>
      <c r="F9" s="46">
        <f t="shared" si="0"/>
        <v>308</v>
      </c>
    </row>
    <row r="10" spans="1:6" s="47" customFormat="1" ht="19.5" customHeight="1">
      <c r="A10" s="57" t="s">
        <v>39</v>
      </c>
      <c r="B10" s="87" t="s">
        <v>217</v>
      </c>
      <c r="C10" s="107">
        <v>80</v>
      </c>
      <c r="D10" s="46">
        <v>437</v>
      </c>
      <c r="E10" s="48">
        <v>3936</v>
      </c>
      <c r="F10" s="46">
        <f t="shared" si="0"/>
        <v>4373</v>
      </c>
    </row>
    <row r="11" spans="1:6" s="47" customFormat="1" ht="19.5" customHeight="1">
      <c r="A11" s="57" t="s">
        <v>45</v>
      </c>
      <c r="B11" s="87" t="s">
        <v>218</v>
      </c>
      <c r="C11" s="107">
        <v>11</v>
      </c>
      <c r="D11" s="46">
        <v>397</v>
      </c>
      <c r="E11" s="46">
        <v>3573</v>
      </c>
      <c r="F11" s="46">
        <f t="shared" si="0"/>
        <v>3970</v>
      </c>
    </row>
    <row r="12" spans="1:6" s="47" customFormat="1" ht="19.5" customHeight="1">
      <c r="A12" s="57" t="s">
        <v>47</v>
      </c>
      <c r="B12" s="87" t="s">
        <v>219</v>
      </c>
      <c r="C12" s="107">
        <v>30</v>
      </c>
      <c r="D12" s="46">
        <v>250</v>
      </c>
      <c r="E12" s="48"/>
      <c r="F12" s="46">
        <f t="shared" si="0"/>
        <v>250</v>
      </c>
    </row>
    <row r="13" spans="1:6" s="47" customFormat="1" ht="19.5" customHeight="1">
      <c r="A13" s="57" t="s">
        <v>55</v>
      </c>
      <c r="B13" s="87" t="s">
        <v>220</v>
      </c>
      <c r="C13" s="107">
        <v>2</v>
      </c>
      <c r="D13" s="46">
        <v>90</v>
      </c>
      <c r="E13" s="48"/>
      <c r="F13" s="46">
        <f t="shared" si="0"/>
        <v>90</v>
      </c>
    </row>
    <row r="14" spans="1:6" s="47" customFormat="1" ht="19.5" customHeight="1">
      <c r="A14" s="57" t="s">
        <v>57</v>
      </c>
      <c r="B14" s="87" t="s">
        <v>221</v>
      </c>
      <c r="C14" s="107">
        <v>10</v>
      </c>
      <c r="D14" s="46">
        <v>150</v>
      </c>
      <c r="E14" s="48"/>
      <c r="F14" s="46">
        <f t="shared" si="0"/>
        <v>150</v>
      </c>
    </row>
    <row r="15" spans="1:6" s="47" customFormat="1" ht="19.5" customHeight="1">
      <c r="A15" s="57" t="s">
        <v>59</v>
      </c>
      <c r="B15" s="87" t="s">
        <v>222</v>
      </c>
      <c r="C15" s="107">
        <v>1</v>
      </c>
      <c r="D15" s="46">
        <v>100</v>
      </c>
      <c r="E15" s="48"/>
      <c r="F15" s="46">
        <f t="shared" si="0"/>
        <v>100</v>
      </c>
    </row>
    <row r="16" spans="1:6" s="47" customFormat="1" ht="19.5" customHeight="1">
      <c r="A16" s="57" t="s">
        <v>61</v>
      </c>
      <c r="B16" s="87" t="s">
        <v>223</v>
      </c>
      <c r="C16" s="107">
        <v>40</v>
      </c>
      <c r="D16" s="46"/>
      <c r="E16" s="48">
        <v>400</v>
      </c>
      <c r="F16" s="46">
        <f t="shared" si="0"/>
        <v>400</v>
      </c>
    </row>
    <row r="17" spans="1:6" s="47" customFormat="1" ht="19.5" customHeight="1">
      <c r="A17" s="57" t="s">
        <v>63</v>
      </c>
      <c r="B17" s="87" t="s">
        <v>224</v>
      </c>
      <c r="C17" s="107">
        <v>50</v>
      </c>
      <c r="D17" s="48">
        <v>150</v>
      </c>
      <c r="E17" s="46"/>
      <c r="F17" s="46">
        <f t="shared" si="0"/>
        <v>150</v>
      </c>
    </row>
    <row r="18" spans="1:6" s="47" customFormat="1" ht="19.5" customHeight="1">
      <c r="A18" s="57" t="s">
        <v>65</v>
      </c>
      <c r="B18" s="87" t="s">
        <v>225</v>
      </c>
      <c r="C18" s="107">
        <v>6</v>
      </c>
      <c r="D18" s="46">
        <v>600</v>
      </c>
      <c r="E18" s="48"/>
      <c r="F18" s="46">
        <f t="shared" si="0"/>
        <v>600</v>
      </c>
    </row>
    <row r="19" spans="1:6" s="47" customFormat="1" ht="19.5" customHeight="1">
      <c r="A19" s="57" t="s">
        <v>67</v>
      </c>
      <c r="B19" s="87" t="s">
        <v>226</v>
      </c>
      <c r="C19" s="107"/>
      <c r="D19" s="46">
        <v>150</v>
      </c>
      <c r="E19" s="48"/>
      <c r="F19" s="46">
        <f t="shared" si="0"/>
        <v>150</v>
      </c>
    </row>
    <row r="20" spans="1:7" s="110" customFormat="1" ht="19.5" customHeight="1">
      <c r="A20" s="100"/>
      <c r="B20" s="100" t="s">
        <v>227</v>
      </c>
      <c r="C20" s="103"/>
      <c r="D20" s="108">
        <f>SUM(D7:D19)</f>
        <v>5468</v>
      </c>
      <c r="E20" s="108">
        <f>SUM(E7:E19)</f>
        <v>22522</v>
      </c>
      <c r="F20" s="108">
        <f>SUM(F7:F19)</f>
        <v>27990</v>
      </c>
      <c r="G20" s="109"/>
    </row>
    <row r="21" spans="3:6" ht="12.75">
      <c r="C21" s="38"/>
      <c r="D21" s="38"/>
      <c r="E21" s="38"/>
      <c r="F21" s="38"/>
    </row>
    <row r="22" spans="3:6" ht="12.75">
      <c r="C22" s="38"/>
      <c r="D22" s="38"/>
      <c r="E22" s="38"/>
      <c r="F22" s="38"/>
    </row>
    <row r="23" spans="3:6" ht="12.75">
      <c r="C23" s="38"/>
      <c r="D23" s="38"/>
      <c r="E23" s="38"/>
      <c r="F23" s="38"/>
    </row>
    <row r="24" spans="3:6" ht="12.75">
      <c r="C24" s="38"/>
      <c r="D24" s="38"/>
      <c r="E24" s="38"/>
      <c r="F24" s="38"/>
    </row>
    <row r="25" spans="3:6" ht="12.75">
      <c r="C25" s="38"/>
      <c r="D25" s="38"/>
      <c r="E25" s="38"/>
      <c r="F25" s="38"/>
    </row>
    <row r="26" spans="3:6" ht="12.75">
      <c r="C26" s="38"/>
      <c r="D26" s="38"/>
      <c r="E26" s="38"/>
      <c r="F26" s="38"/>
    </row>
    <row r="27" spans="3:6" ht="12.75">
      <c r="C27" s="38"/>
      <c r="D27" s="38"/>
      <c r="E27" s="38"/>
      <c r="F27" s="38"/>
    </row>
    <row r="28" spans="3:6" ht="12.75">
      <c r="C28" s="38"/>
      <c r="D28" s="38"/>
      <c r="E28" s="38"/>
      <c r="F28" s="38"/>
    </row>
    <row r="29" spans="3:6" ht="12.75">
      <c r="C29" s="38"/>
      <c r="D29" s="38"/>
      <c r="E29" s="38"/>
      <c r="F29" s="38"/>
    </row>
    <row r="30" spans="3:6" ht="12.75">
      <c r="C30" s="38"/>
      <c r="D30" s="38"/>
      <c r="E30" s="38"/>
      <c r="F30" s="38"/>
    </row>
    <row r="31" spans="3:6" ht="12.75">
      <c r="C31" s="38"/>
      <c r="D31" s="38"/>
      <c r="E31" s="38"/>
      <c r="F31" s="38"/>
    </row>
    <row r="32" spans="3:6" ht="12.75">
      <c r="C32" s="38"/>
      <c r="D32" s="38"/>
      <c r="E32" s="38"/>
      <c r="F32" s="38"/>
    </row>
    <row r="33" spans="3:6" ht="12.75">
      <c r="C33" s="38"/>
      <c r="D33" s="38"/>
      <c r="E33" s="38"/>
      <c r="F33" s="38"/>
    </row>
    <row r="34" spans="3:6" ht="12.75">
      <c r="C34" s="38"/>
      <c r="D34" s="38"/>
      <c r="E34" s="38"/>
      <c r="F34" s="38"/>
    </row>
  </sheetData>
  <printOptions/>
  <pageMargins left="0.7479166666666667" right="0.7479166666666667" top="0.9840277777777777" bottom="0.9840277777777778" header="0.5" footer="0.5118055555555556"/>
  <pageSetup horizontalDpi="300" verticalDpi="300" orientation="portrait" paperSize="9"/>
  <headerFooter alignWithMargins="0">
    <oddHeader>&amp;R4.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7">
      <selection activeCell="H9" sqref="H9"/>
    </sheetView>
  </sheetViews>
  <sheetFormatPr defaultColWidth="9.00390625" defaultRowHeight="12.75"/>
  <cols>
    <col min="1" max="1" width="8.25390625" style="0" customWidth="1"/>
    <col min="2" max="2" width="46.375" style="0" customWidth="1"/>
  </cols>
  <sheetData>
    <row r="1" spans="1:4" ht="15">
      <c r="A1" s="40" t="s">
        <v>228</v>
      </c>
      <c r="D1" s="111"/>
    </row>
    <row r="2" ht="24" customHeight="1"/>
    <row r="3" spans="1:6" s="93" customFormat="1" ht="32.25" customHeight="1">
      <c r="A3" s="6" t="s">
        <v>101</v>
      </c>
      <c r="B3" s="6" t="s">
        <v>4</v>
      </c>
      <c r="C3" s="60" t="s">
        <v>229</v>
      </c>
      <c r="D3" s="60"/>
      <c r="E3" s="60"/>
      <c r="F3" s="60"/>
    </row>
    <row r="4" spans="1:6" s="114" customFormat="1" ht="48.75" customHeight="1">
      <c r="A4" s="112"/>
      <c r="B4" s="112"/>
      <c r="C4" s="113" t="s">
        <v>230</v>
      </c>
      <c r="D4" s="113" t="s">
        <v>231</v>
      </c>
      <c r="E4" s="113" t="s">
        <v>232</v>
      </c>
      <c r="F4" s="113" t="s">
        <v>202</v>
      </c>
    </row>
    <row r="5" spans="1:6" ht="18.75" customHeight="1">
      <c r="A5" s="83" t="s">
        <v>9</v>
      </c>
      <c r="B5" s="95" t="s">
        <v>233</v>
      </c>
      <c r="C5" s="70">
        <v>1994</v>
      </c>
      <c r="D5" s="70"/>
      <c r="E5" s="70">
        <v>7977</v>
      </c>
      <c r="F5" s="115">
        <f>SUM(C5:E5)</f>
        <v>9971</v>
      </c>
    </row>
    <row r="6" spans="1:6" ht="21" customHeight="1">
      <c r="A6" s="83" t="s">
        <v>15</v>
      </c>
      <c r="B6" s="95" t="s">
        <v>234</v>
      </c>
      <c r="C6" s="70"/>
      <c r="D6" s="70">
        <v>4410</v>
      </c>
      <c r="E6" s="70">
        <v>24989</v>
      </c>
      <c r="F6" s="115">
        <f>SUM(C6:E6)</f>
        <v>29399</v>
      </c>
    </row>
    <row r="7" spans="1:6" s="119" customFormat="1" ht="21" customHeight="1">
      <c r="A7" s="116"/>
      <c r="B7" s="117" t="s">
        <v>202</v>
      </c>
      <c r="C7" s="118">
        <f>SUM(C5:C6)</f>
        <v>1994</v>
      </c>
      <c r="D7" s="118">
        <f>SUM(D5:D6)</f>
        <v>4410</v>
      </c>
      <c r="E7" s="118">
        <f>SUM(E5:E6)</f>
        <v>32966</v>
      </c>
      <c r="F7" s="118">
        <f>SUM(F5:F6)</f>
        <v>39370</v>
      </c>
    </row>
    <row r="9" spans="5:6" ht="111.75" customHeight="1">
      <c r="E9" s="120" t="s">
        <v>235</v>
      </c>
      <c r="F9" s="120"/>
    </row>
    <row r="10" spans="1:6" ht="15">
      <c r="A10" s="40" t="s">
        <v>236</v>
      </c>
      <c r="B10" s="121"/>
      <c r="C10" s="122"/>
      <c r="D10" s="122"/>
      <c r="E10" s="122"/>
      <c r="F10" s="122"/>
    </row>
    <row r="11" spans="1:6" ht="21.75" customHeight="1">
      <c r="A11" s="123"/>
      <c r="B11" s="123"/>
      <c r="C11" s="124"/>
      <c r="D11" s="124"/>
      <c r="E11" s="124"/>
      <c r="F11" s="124"/>
    </row>
    <row r="12" spans="1:6" ht="48.75">
      <c r="A12" s="92" t="s">
        <v>84</v>
      </c>
      <c r="B12" s="92" t="s">
        <v>4</v>
      </c>
      <c r="C12" s="92" t="s">
        <v>237</v>
      </c>
      <c r="D12" s="92" t="s">
        <v>238</v>
      </c>
      <c r="E12" s="92" t="s">
        <v>239</v>
      </c>
      <c r="F12" s="92" t="s">
        <v>240</v>
      </c>
    </row>
    <row r="13" spans="1:6" ht="21" customHeight="1">
      <c r="A13" s="83" t="s">
        <v>9</v>
      </c>
      <c r="B13" s="95"/>
      <c r="C13" s="70"/>
      <c r="D13" s="70"/>
      <c r="E13" s="70"/>
      <c r="F13" s="115">
        <f>SUM(C13:E13)</f>
        <v>0</v>
      </c>
    </row>
    <row r="14" spans="1:6" ht="21" customHeight="1">
      <c r="A14" s="83" t="s">
        <v>15</v>
      </c>
      <c r="B14" s="95"/>
      <c r="C14" s="70"/>
      <c r="D14" s="70"/>
      <c r="E14" s="70"/>
      <c r="F14" s="115">
        <f>SUM(C14:E14)</f>
        <v>0</v>
      </c>
    </row>
    <row r="15" spans="1:6" s="119" customFormat="1" ht="21" customHeight="1">
      <c r="A15" s="116" t="s">
        <v>132</v>
      </c>
      <c r="B15" s="117" t="s">
        <v>202</v>
      </c>
      <c r="C15" s="118">
        <f>SUM(C13:C14)</f>
        <v>0</v>
      </c>
      <c r="D15" s="118">
        <f>SUM(D13:D14)</f>
        <v>0</v>
      </c>
      <c r="E15" s="118">
        <f>SUM(E13:E14)</f>
        <v>0</v>
      </c>
      <c r="F15" s="118">
        <f>SUM(F13:F14)</f>
        <v>0</v>
      </c>
    </row>
  </sheetData>
  <mergeCells count="2">
    <mergeCell ref="C3:F3"/>
    <mergeCell ref="E9:F9"/>
  </mergeCells>
  <printOptions/>
  <pageMargins left="0.5902777777777778" right="0.5902777777777778" top="0.7875000000000001" bottom="0.7875" header="0.5118055555555556" footer="0.5118055555555556"/>
  <pageSetup horizontalDpi="300" verticalDpi="300" orientation="portrait" paperSize="9"/>
  <headerFooter alignWithMargins="0">
    <oddHeader>&amp;R5.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4" sqref="L4"/>
    </sheetView>
  </sheetViews>
  <sheetFormatPr defaultColWidth="9.00390625" defaultRowHeight="12.75"/>
  <cols>
    <col min="1" max="1" width="5.375" style="0" customWidth="1"/>
    <col min="2" max="2" width="16.625" style="0" customWidth="1"/>
    <col min="3" max="9" width="8.625" style="0" customWidth="1"/>
    <col min="10" max="10" width="8.75390625" style="0" customWidth="1"/>
    <col min="11" max="15" width="8.625" style="0" customWidth="1"/>
  </cols>
  <sheetData>
    <row r="1" spans="1:14" ht="15">
      <c r="A1" s="40" t="s">
        <v>241</v>
      </c>
      <c r="I1" s="125"/>
      <c r="N1" s="125"/>
    </row>
    <row r="2" ht="12.75">
      <c r="I2" s="125"/>
    </row>
    <row r="3" spans="1:15" s="127" customFormat="1" ht="24.75">
      <c r="A3" s="126" t="s">
        <v>101</v>
      </c>
      <c r="B3" s="126" t="s">
        <v>4</v>
      </c>
      <c r="C3" s="126" t="s">
        <v>242</v>
      </c>
      <c r="D3" s="126" t="s">
        <v>243</v>
      </c>
      <c r="E3" s="126" t="s">
        <v>244</v>
      </c>
      <c r="F3" s="126" t="s">
        <v>245</v>
      </c>
      <c r="G3" s="126" t="s">
        <v>246</v>
      </c>
      <c r="H3" s="126" t="s">
        <v>247</v>
      </c>
      <c r="I3" s="126" t="s">
        <v>248</v>
      </c>
      <c r="J3" s="126" t="s">
        <v>249</v>
      </c>
      <c r="K3" s="126" t="s">
        <v>250</v>
      </c>
      <c r="L3" s="126" t="s">
        <v>251</v>
      </c>
      <c r="M3" s="126" t="s">
        <v>252</v>
      </c>
      <c r="N3" s="126" t="s">
        <v>253</v>
      </c>
      <c r="O3" s="126" t="s">
        <v>254</v>
      </c>
    </row>
    <row r="4" spans="1:15" s="131" customFormat="1" ht="27.75" customHeight="1">
      <c r="A4" s="81"/>
      <c r="B4" s="128" t="s">
        <v>255</v>
      </c>
      <c r="C4" s="129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s="133" customFormat="1" ht="27.75" customHeight="1">
      <c r="A5" s="81" t="s">
        <v>9</v>
      </c>
      <c r="B5" s="95" t="s">
        <v>256</v>
      </c>
      <c r="C5" s="132">
        <f>29147/12</f>
        <v>2428.9166666666665</v>
      </c>
      <c r="D5" s="132">
        <v>2429</v>
      </c>
      <c r="E5" s="132">
        <f>(3280/2)+(1800/2)+2429</f>
        <v>4969</v>
      </c>
      <c r="F5" s="132">
        <v>2429</v>
      </c>
      <c r="G5" s="132">
        <v>2429</v>
      </c>
      <c r="H5" s="132">
        <v>2429</v>
      </c>
      <c r="I5" s="132">
        <v>2429</v>
      </c>
      <c r="J5" s="132">
        <v>2003</v>
      </c>
      <c r="K5" s="132">
        <f>(3280/2)+(1800/2)+2429</f>
        <v>4969</v>
      </c>
      <c r="L5" s="132">
        <v>2429</v>
      </c>
      <c r="M5" s="132">
        <v>2429</v>
      </c>
      <c r="N5" s="132">
        <v>1943</v>
      </c>
      <c r="O5" s="130">
        <f>SUM(C5:N5)</f>
        <v>33315.916666666664</v>
      </c>
    </row>
    <row r="6" spans="1:15" s="133" customFormat="1" ht="27.75" customHeight="1">
      <c r="A6" s="81" t="s">
        <v>15</v>
      </c>
      <c r="B6" s="95" t="s">
        <v>257</v>
      </c>
      <c r="C6" s="132">
        <f>3083/12</f>
        <v>256.9166666666667</v>
      </c>
      <c r="D6" s="132">
        <f>3083/12</f>
        <v>256.9166666666667</v>
      </c>
      <c r="E6" s="134">
        <f>3083/12</f>
        <v>256.9166666666667</v>
      </c>
      <c r="F6" s="132">
        <f>257</f>
        <v>257</v>
      </c>
      <c r="G6" s="132">
        <v>257</v>
      </c>
      <c r="H6" s="132">
        <v>257</v>
      </c>
      <c r="I6" s="132">
        <v>257</v>
      </c>
      <c r="J6" s="132">
        <v>257</v>
      </c>
      <c r="K6" s="132">
        <v>257</v>
      </c>
      <c r="L6" s="132">
        <v>257</v>
      </c>
      <c r="M6" s="132">
        <v>257</v>
      </c>
      <c r="N6" s="132">
        <v>256</v>
      </c>
      <c r="O6" s="130">
        <f>SUM(C6:N6)</f>
        <v>3082.75</v>
      </c>
    </row>
    <row r="7" spans="1:15" s="66" customFormat="1" ht="27.75" customHeight="1">
      <c r="A7" s="135" t="s">
        <v>29</v>
      </c>
      <c r="B7" s="136" t="s">
        <v>258</v>
      </c>
      <c r="C7" s="132">
        <f>11577*(6.5+7.7)/100</f>
        <v>1643.934</v>
      </c>
      <c r="D7" s="132">
        <f>11577*9.3/100</f>
        <v>1076.661</v>
      </c>
      <c r="E7" s="132">
        <f>11577*7/100</f>
        <v>810.39</v>
      </c>
      <c r="F7" s="137">
        <f>11577*8.1/100</f>
        <v>937.737</v>
      </c>
      <c r="G7" s="132">
        <f>11577*8.1/100</f>
        <v>937.737</v>
      </c>
      <c r="H7" s="132">
        <f>11577*7.6/100</f>
        <v>879.852</v>
      </c>
      <c r="I7" s="132">
        <f>11577*7.6/100</f>
        <v>879.852</v>
      </c>
      <c r="J7" s="132">
        <f>11577*9.3/100</f>
        <v>1076.661</v>
      </c>
      <c r="K7" s="132">
        <f>11577*7/100</f>
        <v>810.39</v>
      </c>
      <c r="L7" s="132">
        <f>11577*8.1/100</f>
        <v>937.737</v>
      </c>
      <c r="M7" s="132">
        <f>11577*8.7/100</f>
        <v>1007.199</v>
      </c>
      <c r="N7" s="66">
        <f>11577*5/100</f>
        <v>578.85</v>
      </c>
      <c r="O7" s="130">
        <f>SUM(C7:N7)</f>
        <v>11577</v>
      </c>
    </row>
    <row r="8" spans="1:15" s="66" customFormat="1" ht="27.75" customHeight="1">
      <c r="A8" s="135" t="s">
        <v>39</v>
      </c>
      <c r="B8" s="136" t="s">
        <v>259</v>
      </c>
      <c r="C8" s="132">
        <v>340</v>
      </c>
      <c r="D8" s="132">
        <v>905</v>
      </c>
      <c r="E8" s="132"/>
      <c r="F8" s="132"/>
      <c r="G8" s="132">
        <v>710</v>
      </c>
      <c r="H8" s="132">
        <v>3300</v>
      </c>
      <c r="I8" s="132">
        <v>4000</v>
      </c>
      <c r="J8" s="132">
        <v>4200</v>
      </c>
      <c r="K8" s="132"/>
      <c r="L8" s="132"/>
      <c r="M8" s="132">
        <v>656</v>
      </c>
      <c r="N8" s="132">
        <v>1800</v>
      </c>
      <c r="O8" s="130">
        <f>SUM(C8:N8)</f>
        <v>15911</v>
      </c>
    </row>
    <row r="9" spans="1:15" s="133" customFormat="1" ht="38.25" customHeight="1">
      <c r="A9" s="81" t="s">
        <v>45</v>
      </c>
      <c r="B9" s="138" t="s">
        <v>260</v>
      </c>
      <c r="C9" s="132"/>
      <c r="D9" s="132">
        <f aca="true" t="shared" si="0" ref="D9:N9">C18</f>
        <v>1.6006666666662568</v>
      </c>
      <c r="E9" s="132">
        <f t="shared" si="0"/>
        <v>1.1783333333332848</v>
      </c>
      <c r="F9" s="132">
        <f t="shared" si="0"/>
        <v>1369.4849999999997</v>
      </c>
      <c r="G9" s="132">
        <f t="shared" si="0"/>
        <v>325.22199999999975</v>
      </c>
      <c r="H9" s="132">
        <f t="shared" si="0"/>
        <v>3.9589999999998327</v>
      </c>
      <c r="I9" s="132">
        <f t="shared" si="0"/>
        <v>67.14433333333363</v>
      </c>
      <c r="J9" s="132">
        <f t="shared" si="0"/>
        <v>90.9963333333335</v>
      </c>
      <c r="K9" s="132">
        <f t="shared" si="0"/>
        <v>86.65733333333355</v>
      </c>
      <c r="L9" s="132">
        <f t="shared" si="0"/>
        <v>1455.0473333333339</v>
      </c>
      <c r="M9" s="132">
        <f t="shared" si="0"/>
        <v>410.78433333333396</v>
      </c>
      <c r="N9" s="132">
        <f t="shared" si="0"/>
        <v>91.98333333333358</v>
      </c>
      <c r="O9" s="130" t="s">
        <v>261</v>
      </c>
    </row>
    <row r="10" spans="1:15" s="133" customFormat="1" ht="27.75" customHeight="1">
      <c r="A10" s="81" t="s">
        <v>47</v>
      </c>
      <c r="B10" s="95" t="s">
        <v>262</v>
      </c>
      <c r="C10" s="130">
        <f aca="true" t="shared" si="1" ref="C10:O10">SUM(C5:C9)</f>
        <v>4669.767333333333</v>
      </c>
      <c r="D10" s="130">
        <f t="shared" si="1"/>
        <v>4669.178333333333</v>
      </c>
      <c r="E10" s="130">
        <f t="shared" si="1"/>
        <v>6037.485</v>
      </c>
      <c r="F10" s="130">
        <f t="shared" si="1"/>
        <v>4993.222</v>
      </c>
      <c r="G10" s="130">
        <f t="shared" si="1"/>
        <v>4658.959</v>
      </c>
      <c r="H10" s="130">
        <f t="shared" si="1"/>
        <v>6869.811</v>
      </c>
      <c r="I10" s="130">
        <f t="shared" si="1"/>
        <v>7632.9963333333335</v>
      </c>
      <c r="J10" s="130">
        <f t="shared" si="1"/>
        <v>7627.657333333334</v>
      </c>
      <c r="K10" s="130">
        <f t="shared" si="1"/>
        <v>6123.047333333334</v>
      </c>
      <c r="L10" s="130">
        <f t="shared" si="1"/>
        <v>5078.784333333334</v>
      </c>
      <c r="M10" s="130">
        <f t="shared" si="1"/>
        <v>4759.983333333334</v>
      </c>
      <c r="N10" s="130">
        <f t="shared" si="1"/>
        <v>4669.833333333334</v>
      </c>
      <c r="O10" s="130">
        <f t="shared" si="1"/>
        <v>63886.666666666664</v>
      </c>
    </row>
    <row r="11" spans="1:15" s="131" customFormat="1" ht="27.75" customHeight="1">
      <c r="A11" s="128"/>
      <c r="B11" s="128" t="s">
        <v>263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</row>
    <row r="12" spans="1:15" s="133" customFormat="1" ht="27.75" customHeight="1">
      <c r="A12" s="81" t="s">
        <v>55</v>
      </c>
      <c r="B12" s="95" t="s">
        <v>264</v>
      </c>
      <c r="C12" s="132">
        <f>56018/12</f>
        <v>4668.166666666667</v>
      </c>
      <c r="D12" s="132">
        <v>4668</v>
      </c>
      <c r="E12" s="132">
        <v>4668</v>
      </c>
      <c r="F12" s="132">
        <v>4668</v>
      </c>
      <c r="G12" s="132">
        <v>4655</v>
      </c>
      <c r="H12" s="132">
        <v>4668</v>
      </c>
      <c r="I12" s="132">
        <v>5407</v>
      </c>
      <c r="J12" s="132">
        <v>5407</v>
      </c>
      <c r="K12" s="132">
        <v>4668</v>
      </c>
      <c r="L12" s="132">
        <v>4668</v>
      </c>
      <c r="M12" s="132">
        <v>4668</v>
      </c>
      <c r="N12" s="132">
        <v>4670</v>
      </c>
      <c r="O12" s="130">
        <f>SUM(C12:N12)</f>
        <v>57483.166666666664</v>
      </c>
    </row>
    <row r="13" spans="1:15" s="133" customFormat="1" ht="27.75" customHeight="1">
      <c r="A13" s="81" t="s">
        <v>57</v>
      </c>
      <c r="B13" s="95" t="s">
        <v>265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0">
        <f>SUM(C13:N13)</f>
        <v>0</v>
      </c>
    </row>
    <row r="14" spans="1:15" s="133" customFormat="1" ht="27.75" customHeight="1">
      <c r="A14" s="81" t="s">
        <v>59</v>
      </c>
      <c r="B14" s="95" t="s">
        <v>266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0">
        <f>SUM(C14:N14)</f>
        <v>0</v>
      </c>
    </row>
    <row r="15" spans="1:15" s="133" customFormat="1" ht="27.75" customHeight="1">
      <c r="A15" s="81" t="s">
        <v>61</v>
      </c>
      <c r="B15" s="95" t="s">
        <v>267</v>
      </c>
      <c r="C15" s="132"/>
      <c r="D15" s="132"/>
      <c r="E15" s="132"/>
      <c r="F15" s="132"/>
      <c r="G15" s="132"/>
      <c r="H15" s="132">
        <f>6404/3</f>
        <v>2134.6666666666665</v>
      </c>
      <c r="I15" s="132">
        <v>2135</v>
      </c>
      <c r="J15" s="132">
        <v>2134</v>
      </c>
      <c r="K15" s="132"/>
      <c r="L15" s="132"/>
      <c r="M15" s="132"/>
      <c r="N15" s="132"/>
      <c r="O15" s="130">
        <f>SUM(C15:N15)</f>
        <v>6403.666666666666</v>
      </c>
    </row>
    <row r="16" spans="1:15" s="133" customFormat="1" ht="27.75" customHeight="1">
      <c r="A16" s="81" t="s">
        <v>63</v>
      </c>
      <c r="B16" s="95" t="s">
        <v>268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0">
        <f>SUM(C16:N16)</f>
        <v>0</v>
      </c>
    </row>
    <row r="17" spans="1:15" s="133" customFormat="1" ht="27.75" customHeight="1">
      <c r="A17" s="81" t="s">
        <v>65</v>
      </c>
      <c r="B17" s="95" t="s">
        <v>269</v>
      </c>
      <c r="C17" s="130">
        <f aca="true" t="shared" si="2" ref="C17:O17">SUM(C12:C16)</f>
        <v>4668.166666666667</v>
      </c>
      <c r="D17" s="130">
        <f t="shared" si="2"/>
        <v>4668</v>
      </c>
      <c r="E17" s="130">
        <f t="shared" si="2"/>
        <v>4668</v>
      </c>
      <c r="F17" s="130">
        <f t="shared" si="2"/>
        <v>4668</v>
      </c>
      <c r="G17" s="130">
        <f t="shared" si="2"/>
        <v>4655</v>
      </c>
      <c r="H17" s="130">
        <f t="shared" si="2"/>
        <v>6802.666666666666</v>
      </c>
      <c r="I17" s="130">
        <f t="shared" si="2"/>
        <v>7542</v>
      </c>
      <c r="J17" s="130">
        <f t="shared" si="2"/>
        <v>7541</v>
      </c>
      <c r="K17" s="130">
        <f t="shared" si="2"/>
        <v>4668</v>
      </c>
      <c r="L17" s="130">
        <f t="shared" si="2"/>
        <v>4668</v>
      </c>
      <c r="M17" s="130">
        <f t="shared" si="2"/>
        <v>4668</v>
      </c>
      <c r="N17" s="130">
        <f t="shared" si="2"/>
        <v>4670</v>
      </c>
      <c r="O17" s="130">
        <f t="shared" si="2"/>
        <v>63886.83333333333</v>
      </c>
    </row>
    <row r="18" spans="1:15" s="133" customFormat="1" ht="27.75" customHeight="1">
      <c r="A18" s="81" t="s">
        <v>67</v>
      </c>
      <c r="B18" s="95" t="s">
        <v>270</v>
      </c>
      <c r="C18" s="132">
        <f aca="true" t="shared" si="3" ref="C18:N18">C10-C17</f>
        <v>1.6006666666662568</v>
      </c>
      <c r="D18" s="132">
        <f t="shared" si="3"/>
        <v>1.1783333333332848</v>
      </c>
      <c r="E18" s="132">
        <f t="shared" si="3"/>
        <v>1369.4849999999997</v>
      </c>
      <c r="F18" s="132">
        <f t="shared" si="3"/>
        <v>325.22199999999975</v>
      </c>
      <c r="G18" s="132">
        <f t="shared" si="3"/>
        <v>3.9589999999998327</v>
      </c>
      <c r="H18" s="132">
        <f t="shared" si="3"/>
        <v>67.14433333333363</v>
      </c>
      <c r="I18" s="132">
        <f t="shared" si="3"/>
        <v>90.9963333333335</v>
      </c>
      <c r="J18" s="132">
        <f t="shared" si="3"/>
        <v>86.65733333333355</v>
      </c>
      <c r="K18" s="132">
        <f t="shared" si="3"/>
        <v>1455.0473333333339</v>
      </c>
      <c r="L18" s="132">
        <f t="shared" si="3"/>
        <v>410.78433333333396</v>
      </c>
      <c r="M18" s="132">
        <f t="shared" si="3"/>
        <v>91.98333333333358</v>
      </c>
      <c r="N18" s="132">
        <f t="shared" si="3"/>
        <v>-0.16666666666606034</v>
      </c>
      <c r="O18" s="130" t="s">
        <v>261</v>
      </c>
    </row>
    <row r="19" spans="4:15" ht="12.75"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4:15" ht="12.75"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</sheetData>
  <printOptions horizontalCentered="1"/>
  <pageMargins left="0.5902777777777778" right="0.5902777777777778" top="0.7875000000000001" bottom="0.7875" header="0.5118055555555556" footer="0.5118055555555556"/>
  <pageSetup horizontalDpi="300" verticalDpi="300" orientation="landscape" paperSize="9"/>
  <headerFooter alignWithMargins="0">
    <oddHeader>&amp;RTájékoztató tábla 1.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25">
      <selection activeCell="K32" sqref="K32"/>
    </sheetView>
  </sheetViews>
  <sheetFormatPr defaultColWidth="9.00390625" defaultRowHeight="12.75"/>
  <cols>
    <col min="1" max="1" width="9.25390625" style="0" customWidth="1"/>
    <col min="2" max="2" width="12.75390625" style="0" customWidth="1"/>
    <col min="3" max="3" width="11.00390625" style="0" customWidth="1"/>
    <col min="4" max="4" width="23.00390625" style="0" customWidth="1"/>
    <col min="5" max="7" width="7.875" style="0" customWidth="1"/>
  </cols>
  <sheetData>
    <row r="1" ht="12.75">
      <c r="G1" s="139" t="s">
        <v>271</v>
      </c>
    </row>
    <row r="3" ht="15">
      <c r="A3" s="40" t="s">
        <v>272</v>
      </c>
    </row>
    <row r="5" ht="12.75">
      <c r="D5" s="140" t="s">
        <v>273</v>
      </c>
    </row>
    <row r="6" spans="1:4" s="141" customFormat="1" ht="24.75">
      <c r="A6" s="81" t="s">
        <v>84</v>
      </c>
      <c r="B6" s="81" t="s">
        <v>274</v>
      </c>
      <c r="C6" s="81" t="s">
        <v>275</v>
      </c>
      <c r="D6" s="81" t="s">
        <v>276</v>
      </c>
    </row>
    <row r="7" spans="1:4" s="133" customFormat="1" ht="22.5" customHeight="1">
      <c r="A7" s="95"/>
      <c r="B7" s="95"/>
      <c r="C7" s="142"/>
      <c r="D7" s="95"/>
    </row>
    <row r="8" spans="1:4" s="133" customFormat="1" ht="22.5" customHeight="1">
      <c r="A8" s="95"/>
      <c r="B8" s="95"/>
      <c r="C8" s="142"/>
      <c r="D8" s="95"/>
    </row>
    <row r="9" spans="1:4" s="131" customFormat="1" ht="22.5" customHeight="1">
      <c r="A9" s="128"/>
      <c r="B9" s="128" t="s">
        <v>202</v>
      </c>
      <c r="C9" s="143"/>
      <c r="D9" s="128"/>
    </row>
    <row r="10" s="133" customFormat="1" ht="12.75"/>
    <row r="11" s="133" customFormat="1" ht="12.75"/>
    <row r="12" s="133" customFormat="1" ht="12.75"/>
    <row r="13" ht="12.75">
      <c r="G13" s="139" t="s">
        <v>277</v>
      </c>
    </row>
    <row r="15" ht="15">
      <c r="A15" s="40" t="s">
        <v>278</v>
      </c>
    </row>
    <row r="16" ht="15">
      <c r="A16" s="40" t="s">
        <v>279</v>
      </c>
    </row>
    <row r="18" spans="1:4" ht="42.75" customHeight="1">
      <c r="A18" s="144" t="s">
        <v>280</v>
      </c>
      <c r="B18" s="126" t="s">
        <v>258</v>
      </c>
      <c r="C18" s="126"/>
      <c r="D18" s="126"/>
    </row>
    <row r="19" spans="1:4" ht="24.75">
      <c r="A19" s="145"/>
      <c r="B19" s="145" t="s">
        <v>281</v>
      </c>
      <c r="C19" s="145" t="s">
        <v>282</v>
      </c>
      <c r="D19" s="145" t="s">
        <v>283</v>
      </c>
    </row>
    <row r="20" spans="1:4" ht="22.5" customHeight="1">
      <c r="A20" s="95"/>
      <c r="B20" s="95"/>
      <c r="C20" s="95"/>
      <c r="D20" s="95"/>
    </row>
    <row r="21" spans="1:4" ht="22.5" customHeight="1">
      <c r="A21" s="95"/>
      <c r="B21" s="95"/>
      <c r="C21" s="95"/>
      <c r="D21" s="95"/>
    </row>
    <row r="25" ht="12.75">
      <c r="G25" s="139" t="s">
        <v>284</v>
      </c>
    </row>
    <row r="26" ht="12.75">
      <c r="G26" s="139"/>
    </row>
    <row r="27" ht="15">
      <c r="A27" s="40" t="s">
        <v>285</v>
      </c>
    </row>
    <row r="28" ht="15">
      <c r="A28" s="40" t="s">
        <v>286</v>
      </c>
    </row>
    <row r="31" spans="1:7" ht="24.75">
      <c r="A31" s="146" t="s">
        <v>84</v>
      </c>
      <c r="B31" s="146" t="s">
        <v>4</v>
      </c>
      <c r="C31" s="146" t="s">
        <v>287</v>
      </c>
      <c r="D31" s="146" t="s">
        <v>288</v>
      </c>
      <c r="E31" s="147" t="s">
        <v>289</v>
      </c>
      <c r="F31" s="147"/>
      <c r="G31" s="146" t="s">
        <v>254</v>
      </c>
    </row>
    <row r="32" spans="1:7" ht="22.5" customHeight="1">
      <c r="A32" s="148"/>
      <c r="B32" s="148"/>
      <c r="C32" s="148"/>
      <c r="D32" s="148"/>
      <c r="E32" s="60"/>
      <c r="F32" s="60"/>
      <c r="G32" s="148"/>
    </row>
    <row r="33" spans="1:7" ht="22.5" customHeight="1">
      <c r="A33" s="149"/>
      <c r="B33" s="150"/>
      <c r="C33" s="150"/>
      <c r="D33" s="88" t="s">
        <v>290</v>
      </c>
      <c r="E33" s="151"/>
      <c r="F33" s="151"/>
      <c r="G33" s="152"/>
    </row>
    <row r="34" spans="1:7" ht="22.5" customHeight="1">
      <c r="A34" s="149"/>
      <c r="B34" s="153"/>
      <c r="C34" s="153"/>
      <c r="D34" s="88" t="s">
        <v>291</v>
      </c>
      <c r="E34" s="154"/>
      <c r="F34" s="154"/>
      <c r="G34" s="155"/>
    </row>
    <row r="35" spans="1:7" ht="22.5" customHeight="1">
      <c r="A35" s="149"/>
      <c r="B35" s="156"/>
      <c r="C35" s="156"/>
      <c r="D35" s="157" t="s">
        <v>202</v>
      </c>
      <c r="E35" s="73">
        <f>SUM(E33:E34)</f>
        <v>0</v>
      </c>
      <c r="F35" s="73">
        <f>SUM(F33:F34)</f>
        <v>0</v>
      </c>
      <c r="G35" s="73">
        <f>SUM(G33:G34)</f>
        <v>0</v>
      </c>
    </row>
    <row r="38" ht="15">
      <c r="A38" s="40"/>
    </row>
    <row r="41" spans="6:10" ht="12.75">
      <c r="F41" s="158"/>
      <c r="H41" s="158"/>
      <c r="J41" s="158"/>
    </row>
  </sheetData>
  <mergeCells count="3">
    <mergeCell ref="B18:D18"/>
    <mergeCell ref="E31:F31"/>
    <mergeCell ref="A33:A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Szőkéné Szabó Erika</cp:lastModifiedBy>
  <cp:lastPrinted>2010-02-05T07:30:35Z</cp:lastPrinted>
  <dcterms:created xsi:type="dcterms:W3CDTF">2002-01-24T09:56:46Z</dcterms:created>
  <dcterms:modified xsi:type="dcterms:W3CDTF">2010-02-04T16:51:34Z</dcterms:modified>
  <cp:category/>
  <cp:version/>
  <cp:contentType/>
  <cp:contentStatus/>
  <cp:revision>1</cp:revision>
</cp:coreProperties>
</file>