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2"/>
  </bookViews>
  <sheets>
    <sheet name="Kormányzati funkc.sz." sheetId="1" r:id="rId1"/>
    <sheet name="önk. bevételek kiadások" sheetId="2" r:id="rId2"/>
    <sheet name="állami támogatások" sheetId="3" r:id="rId3"/>
    <sheet name="Mérlegszerű kim." sheetId="4" r:id="rId4"/>
    <sheet name="felhalmozási kiadások" sheetId="5" r:id="rId5"/>
    <sheet name="EU-s projekt" sheetId="6" r:id="rId6"/>
    <sheet name="gördülő tervezés" sheetId="7" r:id="rId7"/>
    <sheet name="támogatások " sheetId="8" r:id="rId8"/>
    <sheet name="előirányzat fh." sheetId="9" r:id="rId9"/>
    <sheet name="kedvezmények" sheetId="10" r:id="rId10"/>
  </sheets>
  <definedNames/>
  <calcPr fullCalcOnLoad="1"/>
</workbook>
</file>

<file path=xl/sharedStrings.xml><?xml version="1.0" encoding="utf-8"?>
<sst xmlns="http://schemas.openxmlformats.org/spreadsheetml/2006/main" count="357" uniqueCount="297">
  <si>
    <t>Sor-szám</t>
  </si>
  <si>
    <t>Megnevezés</t>
  </si>
  <si>
    <t>051030</t>
  </si>
  <si>
    <t>013350</t>
  </si>
  <si>
    <t>066010</t>
  </si>
  <si>
    <t>011130</t>
  </si>
  <si>
    <t>016080</t>
  </si>
  <si>
    <t>064010</t>
  </si>
  <si>
    <t>066020</t>
  </si>
  <si>
    <t>047410</t>
  </si>
  <si>
    <t>041232</t>
  </si>
  <si>
    <t>091110</t>
  </si>
  <si>
    <t>Összesen</t>
  </si>
  <si>
    <t>Vegyes hulladék-gyűjtés</t>
  </si>
  <si>
    <t>Önk.vagyon gazdálkodás</t>
  </si>
  <si>
    <t>Zöld terület kezelés</t>
  </si>
  <si>
    <t>Önkorm.ált. igazg.  tev.</t>
  </si>
  <si>
    <t>Köz-világítás</t>
  </si>
  <si>
    <t>Ár-és belvíz-védelem</t>
  </si>
  <si>
    <t>Közfoglal-koztatás</t>
  </si>
  <si>
    <t>Szabadidő-sport</t>
  </si>
  <si>
    <t>1.</t>
  </si>
  <si>
    <t>Személyi juttatások</t>
  </si>
  <si>
    <t>2.</t>
  </si>
  <si>
    <t>Munkaadókat terhelő jár.</t>
  </si>
  <si>
    <t>3.</t>
  </si>
  <si>
    <t>Irodaszer, nyomtatvány</t>
  </si>
  <si>
    <t>4.</t>
  </si>
  <si>
    <t>Hajtó-és kenőanyag</t>
  </si>
  <si>
    <t>5.</t>
  </si>
  <si>
    <t>Kisértékű tárgyi eszköz</t>
  </si>
  <si>
    <t>6.</t>
  </si>
  <si>
    <t>Munkaruha, védőruha</t>
  </si>
  <si>
    <t>7.</t>
  </si>
  <si>
    <t>Szakmai anyagbeszerzés</t>
  </si>
  <si>
    <t>8.</t>
  </si>
  <si>
    <t>Egyéb anyagbeszerzés</t>
  </si>
  <si>
    <t>9.</t>
  </si>
  <si>
    <t>Távközlési díjak</t>
  </si>
  <si>
    <t>Bérleti díj</t>
  </si>
  <si>
    <t>Gázenergia szolgáltatás</t>
  </si>
  <si>
    <t>Villamosenergia szolgáltatás</t>
  </si>
  <si>
    <t>Víz- és csatornadíjak</t>
  </si>
  <si>
    <t>Szállítás</t>
  </si>
  <si>
    <t>Karbantartás, kisjavítás</t>
  </si>
  <si>
    <t>Egyéb üzemel., fenntart. szolg.</t>
  </si>
  <si>
    <t>Vásárolt közszolgáltatás</t>
  </si>
  <si>
    <t xml:space="preserve">Biztosítási szolg. </t>
  </si>
  <si>
    <t>ÁHT-n. belülre továbbszlázott</t>
  </si>
  <si>
    <t>ÁHT-n. kívülre továbbszlázott</t>
  </si>
  <si>
    <t>Pénzügyi szolgáltatások</t>
  </si>
  <si>
    <t>Vásárolt termékek áfája</t>
  </si>
  <si>
    <t>Szolgáltatások áfa befizetése</t>
  </si>
  <si>
    <t>Reklám, propaganda</t>
  </si>
  <si>
    <t>Egyéb dologi kiadások</t>
  </si>
  <si>
    <t>Számlázott szellemi tev.</t>
  </si>
  <si>
    <t>Kamatkiadások</t>
  </si>
  <si>
    <t>Dologi kiadások</t>
  </si>
  <si>
    <t>BEVÉTELEK</t>
  </si>
  <si>
    <t>Száma</t>
  </si>
  <si>
    <t>Jogcímek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</si>
  <si>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</si>
  <si>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</si>
  <si>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</si>
  <si>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</si>
  <si>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</si>
  <si>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</si>
  <si>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</si>
  <si>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</si>
  <si>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</si>
  <si>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1.6.</t>
  </si>
  <si>
    <t>2.1.</t>
  </si>
  <si>
    <t>2.2.</t>
  </si>
  <si>
    <t>2.3.</t>
  </si>
  <si>
    <t xml:space="preserve">4. </t>
  </si>
  <si>
    <t>4.1.</t>
  </si>
  <si>
    <t>4.1.1.</t>
  </si>
  <si>
    <t>4.1.2.</t>
  </si>
  <si>
    <t xml:space="preserve"> - Magánszemélyek kommunális adója</t>
  </si>
  <si>
    <t xml:space="preserve"> - Iparűzési adó</t>
  </si>
  <si>
    <t>4.2.</t>
  </si>
  <si>
    <t>Gépjárműadó</t>
  </si>
  <si>
    <t>4.3.</t>
  </si>
  <si>
    <t>5.1.</t>
  </si>
  <si>
    <t>5.2.</t>
  </si>
  <si>
    <t>Szolgáltatások ellenértéke</t>
  </si>
  <si>
    <t>5.3.</t>
  </si>
  <si>
    <t>5.4.</t>
  </si>
  <si>
    <t>Ellátási díjak</t>
  </si>
  <si>
    <t xml:space="preserve">Kiszámlázott általános forgalmi adó </t>
  </si>
  <si>
    <t xml:space="preserve">7. </t>
  </si>
  <si>
    <t xml:space="preserve"> 10.</t>
  </si>
  <si>
    <t>Kiadások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</si>
  <si>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</si>
  <si>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</si>
  <si>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</si>
  <si>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</si>
  <si>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</si>
  <si>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Beruházások</t>
  </si>
  <si>
    <t>Felújítások</t>
  </si>
  <si>
    <t xml:space="preserve"> </t>
  </si>
  <si>
    <t>1</t>
  </si>
  <si>
    <t>Támogatások</t>
  </si>
  <si>
    <t>Beruházás</t>
  </si>
  <si>
    <t>Kiadások összesen:</t>
  </si>
  <si>
    <t xml:space="preserve">Községgazd  szolg. </t>
  </si>
  <si>
    <t>Köztemető</t>
  </si>
  <si>
    <t>Vásárolt étkeztetés</t>
  </si>
  <si>
    <t>Védőnői szolgálat</t>
  </si>
  <si>
    <t>Iskola eü</t>
  </si>
  <si>
    <t>Házi orvosi szolgálat</t>
  </si>
  <si>
    <t>013320</t>
  </si>
  <si>
    <t>081030</t>
  </si>
  <si>
    <t>082044</t>
  </si>
  <si>
    <t>Könyvtári szolgálatatás</t>
  </si>
  <si>
    <t>107060</t>
  </si>
  <si>
    <t>072111</t>
  </si>
  <si>
    <t>074032</t>
  </si>
  <si>
    <t>074031</t>
  </si>
  <si>
    <t>096020</t>
  </si>
  <si>
    <t>018030</t>
  </si>
  <si>
    <t>Áfa</t>
  </si>
  <si>
    <t>Bevételek összesen:</t>
  </si>
  <si>
    <t>Pénzügyi elszámolások</t>
  </si>
  <si>
    <t>11.</t>
  </si>
  <si>
    <t>12.</t>
  </si>
  <si>
    <t>Összesen:</t>
  </si>
  <si>
    <t>2015. évi előirányzat</t>
  </si>
  <si>
    <t>Sorszám</t>
  </si>
  <si>
    <t>Bevételek</t>
  </si>
  <si>
    <t>2015.év</t>
  </si>
  <si>
    <t>2016.év</t>
  </si>
  <si>
    <t>Önkormányzat működési támogatása</t>
  </si>
  <si>
    <t>Felhalmozási célú támogatás értékű bevételek</t>
  </si>
  <si>
    <t>Közhatalmi bevételek</t>
  </si>
  <si>
    <t>Működési bevételek</t>
  </si>
  <si>
    <t>Felhalmozási bevételek</t>
  </si>
  <si>
    <t>Működési célú átvett pénzeszközök</t>
  </si>
  <si>
    <t>Felhalmozási célú átvett pénzeszközök</t>
  </si>
  <si>
    <t>Finanszírozási bevételek</t>
  </si>
  <si>
    <t>Bevételek összesen</t>
  </si>
  <si>
    <t>Munkaadókat terhelő járulékok</t>
  </si>
  <si>
    <t>Ellátottak pénzbeli juttatása</t>
  </si>
  <si>
    <t>Felhalmozási költségvetés kiadásai</t>
  </si>
  <si>
    <t>Tartalékok</t>
  </si>
  <si>
    <t>Finanszírozási kiadások</t>
  </si>
  <si>
    <t>Kiadások összesen</t>
  </si>
  <si>
    <t>Támogatott szervezet,  feladat</t>
  </si>
  <si>
    <t>Előirányzat (eFt)</t>
  </si>
  <si>
    <t>Támogatás értékű kiadás államháztartáson belülre</t>
  </si>
  <si>
    <t>Polgárőrség</t>
  </si>
  <si>
    <t>13.</t>
  </si>
  <si>
    <t>Pénzeszköz átadás államháztartáson kívülre</t>
  </si>
  <si>
    <t>saját erő</t>
  </si>
  <si>
    <t>hitel és átvett pénz-eszköz</t>
  </si>
  <si>
    <t>támogatás</t>
  </si>
  <si>
    <t xml:space="preserve">Kuncsorba Községi Önkormányzat 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</si>
  <si>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</si>
  <si>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</si>
  <si>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</si>
  <si>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</si>
  <si>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</si>
  <si>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</si>
  <si>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</si>
  <si>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</si>
  <si>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</si>
  <si>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</si>
  <si>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</si>
  <si>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</si>
  <si>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Támogatásértékű kiadások</t>
  </si>
  <si>
    <t>ebből: kötelező</t>
  </si>
  <si>
    <t>ebből : önként vállalat</t>
  </si>
  <si>
    <t>ebből: államigazgatási</t>
  </si>
  <si>
    <t>Civil szervezetek Kuncsorbarátok</t>
  </si>
  <si>
    <t>Óvoda működéséhez</t>
  </si>
  <si>
    <t>Közös Hivatal működéséhez</t>
  </si>
  <si>
    <t>EGYMI Járóbeteg ellátás</t>
  </si>
  <si>
    <t>Parlagfű alapítvány</t>
  </si>
  <si>
    <t>Tartalék</t>
  </si>
  <si>
    <t>Felhalmozási kiadások</t>
  </si>
  <si>
    <t>Engedélyezett létszám:</t>
  </si>
  <si>
    <t>Kedvezmények összege</t>
  </si>
  <si>
    <t>Gépjárműadóból biztosított kedvezmény, mentesség</t>
  </si>
  <si>
    <t>Gyermek és diák étkeztetés</t>
  </si>
  <si>
    <t>Pénzbeli ellátások</t>
  </si>
  <si>
    <t>Pénzbeli ellátások, önkorm. Segélyek</t>
  </si>
  <si>
    <t>Felújítás</t>
  </si>
  <si>
    <t>Könyv folyóirat</t>
  </si>
  <si>
    <t>Gyógyszer</t>
  </si>
  <si>
    <t>Kiemelt állami és önk. rendezv.</t>
  </si>
  <si>
    <t>045160</t>
  </si>
  <si>
    <t>Közutak üzemeltetése</t>
  </si>
  <si>
    <t>Támogatások áht-n belülről</t>
  </si>
  <si>
    <t>Óvodai nev.</t>
  </si>
  <si>
    <t>Össz.</t>
  </si>
  <si>
    <t>A HELYI ÖNKORMÁNYZATOK MŰKÖDÉSÉNEK ÁLTALÁNOS TÁMOGATÁSA</t>
  </si>
  <si>
    <t>Ft</t>
  </si>
  <si>
    <t>I. A HELYI ÖNKORMÁNYZATOK MŰKÖDÉSÉNEK ÁLTALÁNOS TÁMOGATÁSA</t>
  </si>
  <si>
    <t>I.1. A települési önkormányzatok működésének támogatása</t>
  </si>
  <si>
    <t>I.1.a) Önkormányzati hivatal működésének támogatása</t>
  </si>
  <si>
    <t>I.1.a) Önkormányzati hivatal működésének támogatása - elismert hivatali létszám alapján</t>
  </si>
  <si>
    <t>I.1.b) Település-üzemeltetéshez kapcsolódó feladatellátás támogatása :</t>
  </si>
  <si>
    <t>I.1.ba) A zöldterület-gazdálkodással kapcsolatos feladatok ellátásának támogatása</t>
  </si>
  <si>
    <t>I.1.bb) Közvilágítás fenntartásának támogatása</t>
  </si>
  <si>
    <t>I.1.bc) Köztemető fenntartással kapcsolatos feladatok támogatása</t>
  </si>
  <si>
    <t>I.1.bd) Közutak fenntartásának támogatása</t>
  </si>
  <si>
    <t>I.1.c) Egyéb önkormányzati feladatok támogatása</t>
  </si>
  <si>
    <t>I.1.d) - Lakott külterülettel kapcsolatos feladatok támogatása</t>
  </si>
  <si>
    <t>2014 évről áthuzódó bérkompenzáció</t>
  </si>
  <si>
    <t>HELYI ÖNKORM. MŰKÖD.ÁLT.TÁMOG.ÖSSZESEN</t>
  </si>
  <si>
    <t xml:space="preserve"> A települési önkormányzatok szociális feladatainak egyéb támogatása</t>
  </si>
  <si>
    <t xml:space="preserve"> A finanszírozás szempontjából elismert dolgozók bértámogatása</t>
  </si>
  <si>
    <t>Gyermekétkeztetés üzemeltetési támogatása</t>
  </si>
  <si>
    <t>MINDÖSSZESEN</t>
  </si>
  <si>
    <t>Kiegészítés</t>
  </si>
  <si>
    <t>Könyvtári szolg. Támogatása</t>
  </si>
  <si>
    <t>II. KÖZNEVELÉSI FELADATOK ELLÁTÁSA</t>
  </si>
  <si>
    <t xml:space="preserve"> III. A TELEPÜLÉSI ÖNKORMÁNYZATOK SZOCIÁLIS, GYERMEKJÓLÉTI  ÉS GYERMEKÉTKEZTETÉSI FELADATAINAK TÁMOGATÁSA</t>
  </si>
  <si>
    <t xml:space="preserve"> IV. Gyermekétkeztetés támogatása</t>
  </si>
  <si>
    <t>Díjak, egyéb befiz. kötelezett., 2013-21014 évi norm. visszafiz.</t>
  </si>
  <si>
    <t>Működési bevételek (szolg, helyi adók)</t>
  </si>
  <si>
    <t>Támogatások áht-n kívülre(civil, Leader)</t>
  </si>
  <si>
    <t>Támogatások áht-n belülre(Közös Hiv, Óvoda Társulás,Fegyvernek önkorm., Csorba Mikro)</t>
  </si>
  <si>
    <t>Csorba Mikro  működéshez önkormányzati támogatás</t>
  </si>
  <si>
    <t>Intézményfenntartó Önkormányzati Társulás / óvoda</t>
  </si>
  <si>
    <t>Fegyvernek Önkorm./ügyelet</t>
  </si>
  <si>
    <t xml:space="preserve">Leader </t>
  </si>
  <si>
    <t>Forráshiány fed.ÖNHIKI</t>
  </si>
  <si>
    <t xml:space="preserve">          3. számú melléklet</t>
  </si>
  <si>
    <t>Az Önkormányzat 2015. évi összevont mérlegszerű bevételeinek és kiadásainak részletezése</t>
  </si>
  <si>
    <t>adatok ezer forintban</t>
  </si>
  <si>
    <t xml:space="preserve">Önkormányzat működési támogatásai </t>
  </si>
  <si>
    <t>Hivatal működésének támogatása</t>
  </si>
  <si>
    <t>Működési célú támogatások államháztartáson belülről</t>
  </si>
  <si>
    <t xml:space="preserve">   Társadalombiztosítás pénzügyi alapjától</t>
  </si>
  <si>
    <t xml:space="preserve">   Központi költségvetési szervtől</t>
  </si>
  <si>
    <t xml:space="preserve">   EU-s támogatás</t>
  </si>
  <si>
    <t xml:space="preserve">Felhalmozási célú támog. Áht.belülről </t>
  </si>
  <si>
    <t xml:space="preserve">Közhatalmi bevételek </t>
  </si>
  <si>
    <t>Helyi adók:</t>
  </si>
  <si>
    <t xml:space="preserve">Egyéb közhatalmi bevételek </t>
  </si>
  <si>
    <t xml:space="preserve">Működési bevételek </t>
  </si>
  <si>
    <t xml:space="preserve">Tulajdonosi bevételek </t>
  </si>
  <si>
    <t xml:space="preserve">Felhalmozási bevételek </t>
  </si>
  <si>
    <t xml:space="preserve">Működési célú átvett pénzeszközök </t>
  </si>
  <si>
    <t>KÖLTSÉGVETÉSI BEVÉTELEK ÖSSZESEN</t>
  </si>
  <si>
    <t xml:space="preserve">Hitel-, kölcsönfelvétel áht.kívülről </t>
  </si>
  <si>
    <t xml:space="preserve">Maradvány igénybevétele </t>
  </si>
  <si>
    <t>Belföldi finanszírozás bevételei</t>
  </si>
  <si>
    <t xml:space="preserve">BEVÉTELEK MINDÖSSZESEN: </t>
  </si>
  <si>
    <t xml:space="preserve">KIADÁSOK </t>
  </si>
  <si>
    <t xml:space="preserve">   Működési költségvetés kiadásai </t>
  </si>
  <si>
    <t>Támogatás célú kiadások</t>
  </si>
  <si>
    <t xml:space="preserve">   Egyéb működési célú támogatások államháztartáson kívülre</t>
  </si>
  <si>
    <t xml:space="preserve">   Felhalmozási költségvetés kiadásai</t>
  </si>
  <si>
    <t xml:space="preserve">Tartalékok </t>
  </si>
  <si>
    <t>KÖLTSÉGVETÉSI KIADÁSOK ÖSSZESEN</t>
  </si>
  <si>
    <t>Hiteltörlesztés</t>
  </si>
  <si>
    <t>KIADÁSOK ÖSSZESEN</t>
  </si>
  <si>
    <t>Belföldi finanszírozás kiadásai</t>
  </si>
  <si>
    <t>Kuncsorba Községi Önkormányzat</t>
  </si>
  <si>
    <t>4. számú melléklet</t>
  </si>
  <si>
    <t xml:space="preserve">Az Önkormányzat 2015. évi  kiadásai - bevételei kormányzati funkciónként                                                                         2. számú melléklet                                                                                                </t>
  </si>
  <si>
    <t>5. számú melléklet</t>
  </si>
  <si>
    <t>Szocho</t>
  </si>
  <si>
    <t>Támogatások áht-n belülkről</t>
  </si>
  <si>
    <t>Pénzbeli szoc.ellátások</t>
  </si>
  <si>
    <t>Költségvetési bevételek öszesen</t>
  </si>
  <si>
    <t>Költségvetési kiadások összesen</t>
  </si>
  <si>
    <t>Bevételek mindösszesen</t>
  </si>
  <si>
    <t>Kiadások mindösszesen</t>
  </si>
  <si>
    <t>Feladatalapú állami támogatás</t>
  </si>
  <si>
    <t>6. számú melléklet</t>
  </si>
  <si>
    <t>2015.</t>
  </si>
  <si>
    <t>2015. évi tervezett összegek (eFt)</t>
  </si>
  <si>
    <t>Beruházás:</t>
  </si>
  <si>
    <t>Térfigyelő kamerák felszerelése</t>
  </si>
  <si>
    <t>Beruházási  feladatok kötelezettségvállalással össz.:</t>
  </si>
  <si>
    <t>Gépek beszerzése/közfogl.program</t>
  </si>
  <si>
    <t>7. számú melléklet</t>
  </si>
  <si>
    <t>2015. évi Európai Uniós támogatások és kiadások tervezett előirányzatai</t>
  </si>
  <si>
    <t>- Nemleges</t>
  </si>
  <si>
    <t>8. számú melléklet</t>
  </si>
  <si>
    <t>2017.év</t>
  </si>
  <si>
    <t>Támogatás értékű működési bevételek</t>
  </si>
  <si>
    <t xml:space="preserve">Egyéb működési célú kiadás </t>
  </si>
  <si>
    <t>Az Önkormányzat 2015.-2017. évi gördülő tervezése</t>
  </si>
  <si>
    <t>9. számú melléklet</t>
  </si>
  <si>
    <t>10. számú melléklet</t>
  </si>
  <si>
    <t>2015. évi Előirányzat felhasználási ütemterv</t>
  </si>
  <si>
    <t>BEVÉTELEK ÖSSZESEN</t>
  </si>
  <si>
    <t>KIADÁSOK</t>
  </si>
  <si>
    <t>11. számú melléklet</t>
  </si>
  <si>
    <t>Az Önkormányzat által nyújtott közvetett támogatások 2015 évre.</t>
  </si>
  <si>
    <t>Jogcím</t>
  </si>
  <si>
    <t>Helyi adóból biztosított kedvezmény, mentesség:</t>
  </si>
  <si>
    <t xml:space="preserve">Ebből: Magánszemélyek kommunális adója 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</si>
</sst>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#"/>
    <numFmt numFmtId="173" formatCode="_-* #,##0\ _F_t_-;\-* #,##0\ _F_t_-;_-* &quot;-&quot;??\ _F_t_-;_-@_-"/>
  </numFmts>
  <fonts count="48">
    <font>
      <sz val="10"/>
      <name val="Arial CE"/>
      <family val="0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 CE"/>
      <family val="0"/>
    </font>
    <font>
      <b/>
      <sz val="9"/>
      <name val="Times New Roman CE"/>
      <family val="1"/>
    </font>
    <font>
      <b/>
      <sz val="16"/>
      <name val="Times New Roman CE"/>
      <family val="1"/>
    </font>
    <font>
      <b/>
      <i/>
      <sz val="9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0"/>
    </font>
    <font>
      <sz val="10"/>
      <name val="Times New Roman CE"/>
      <family val="0"/>
    </font>
    <font>
      <b/>
      <sz val="10"/>
      <name val="Arial CE"/>
      <family val="0"/>
    </font>
    <font>
      <b/>
      <i/>
      <sz val="10"/>
      <name val="Arial CE"/>
      <family val="2"/>
    </font>
    <font>
      <i/>
      <sz val="10"/>
      <name val="Arial CE"/>
      <family val="0"/>
    </font>
    <font>
      <sz val="10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b/>
      <sz val="12"/>
      <name val="Arial CE"/>
      <family val="2"/>
    </font>
    <font>
      <b/>
      <i/>
      <sz val="10"/>
      <name val="Times New Roman CE"/>
      <family val="1"/>
    </font>
    <font>
      <b/>
      <sz val="11"/>
      <name val="Arial CE"/>
      <family val="0"/>
    </font>
    <font>
      <b/>
      <sz val="10"/>
      <name val="Arial"/>
      <family val="2"/>
    </font>
    <font>
      <sz val="10"/>
      <color indexed="17"/>
      <name val="Times New Roman"/>
      <family val="1"/>
    </font>
    <font>
      <b/>
      <sz val="10"/>
      <color indexed="18"/>
      <name val="Times New Roman"/>
      <family val="1"/>
    </font>
    <font>
      <sz val="12"/>
      <name val="Arial CE"/>
      <family val="0"/>
    </font>
    <font>
      <b/>
      <i/>
      <sz val="12"/>
      <name val="Times New Roman"/>
      <family val="1"/>
    </font>
    <font>
      <b/>
      <i/>
      <sz val="12"/>
      <name val="Times New Roman CE"/>
      <family val="1"/>
    </font>
    <font>
      <sz val="16"/>
      <name val="Times New Roman CE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3" fillId="7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4" borderId="7" applyNumberFormat="0" applyFont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0" borderId="0" applyNumberFormat="0" applyBorder="0" applyAlignment="0" applyProtection="0"/>
    <xf numFmtId="0" fontId="3" fillId="21" borderId="0" applyNumberFormat="0" applyBorder="0" applyAlignment="0" applyProtection="0"/>
    <xf numFmtId="0" fontId="41" fillId="22" borderId="8" applyNumberFormat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" borderId="0" applyNumberFormat="0" applyBorder="0" applyAlignment="0" applyProtection="0"/>
    <xf numFmtId="0" fontId="45" fillId="23" borderId="0" applyNumberFormat="0" applyBorder="0" applyAlignment="0" applyProtection="0"/>
    <xf numFmtId="0" fontId="46" fillId="22" borderId="1" applyNumberFormat="0" applyAlignment="0" applyProtection="0"/>
    <xf numFmtId="9" fontId="0" fillId="0" borderId="0" applyFont="0" applyFill="0" applyBorder="0" applyAlignment="0" applyProtection="0"/>
  </cellStyleXfs>
  <cellXfs count="305">
    <xf numFmtId="0" fontId="0" fillId="0" borderId="0" xfId="0" applyAlignment="1">
      <alignment/>
    </xf>
    <xf numFmtId="0" fontId="9" fillId="0" borderId="0" xfId="0" applyFont="1" applyFill="1" applyAlignment="1" applyProtection="1">
      <alignment vertical="center"/>
      <protection/>
    </xf>
    <xf numFmtId="0" fontId="10" fillId="0" borderId="0" xfId="0" applyFont="1" applyFill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right"/>
      <protection/>
    </xf>
    <xf numFmtId="0" fontId="8" fillId="0" borderId="0" xfId="0" applyFont="1" applyFill="1" applyAlignment="1" applyProtection="1">
      <alignment horizontal="center" vertical="center" wrapText="1"/>
      <protection/>
    </xf>
    <xf numFmtId="0" fontId="15" fillId="0" borderId="0" xfId="0" applyFont="1" applyAlignment="1">
      <alignment/>
    </xf>
    <xf numFmtId="0" fontId="16" fillId="0" borderId="0" xfId="56" applyFont="1">
      <alignment/>
      <protection/>
    </xf>
    <xf numFmtId="0" fontId="17" fillId="0" borderId="0" xfId="56" applyFont="1" applyAlignment="1">
      <alignment horizontal="right"/>
      <protection/>
    </xf>
    <xf numFmtId="0" fontId="7" fillId="24" borderId="10" xfId="56" applyFont="1" applyFill="1" applyBorder="1">
      <alignment/>
      <protection/>
    </xf>
    <xf numFmtId="0" fontId="7" fillId="0" borderId="11" xfId="56" applyFont="1" applyBorder="1" applyAlignment="1">
      <alignment/>
      <protection/>
    </xf>
    <xf numFmtId="3" fontId="7" fillId="0" borderId="11" xfId="56" applyNumberFormat="1" applyFont="1" applyBorder="1">
      <alignment/>
      <protection/>
    </xf>
    <xf numFmtId="0" fontId="7" fillId="0" borderId="11" xfId="56" applyFont="1" applyBorder="1">
      <alignment/>
      <protection/>
    </xf>
    <xf numFmtId="0" fontId="18" fillId="0" borderId="0" xfId="57">
      <alignment/>
      <protection/>
    </xf>
    <xf numFmtId="0" fontId="19" fillId="0" borderId="0" xfId="57" applyFont="1">
      <alignment/>
      <protection/>
    </xf>
    <xf numFmtId="49" fontId="6" fillId="0" borderId="12" xfId="57" applyNumberFormat="1" applyFont="1" applyFill="1" applyBorder="1" applyAlignment="1">
      <alignment horizontal="center" vertical="center" wrapText="1"/>
      <protection/>
    </xf>
    <xf numFmtId="49" fontId="6" fillId="0" borderId="12" xfId="57" applyNumberFormat="1" applyFont="1" applyFill="1" applyBorder="1" applyAlignment="1">
      <alignment horizontal="center" vertical="center"/>
      <protection/>
    </xf>
    <xf numFmtId="0" fontId="6" fillId="0" borderId="13" xfId="57" applyFont="1" applyFill="1" applyBorder="1" applyAlignment="1">
      <alignment horizontal="center" wrapText="1"/>
      <protection/>
    </xf>
    <xf numFmtId="0" fontId="18" fillId="0" borderId="14" xfId="57" applyBorder="1" applyAlignment="1">
      <alignment horizontal="center" vertical="center"/>
      <protection/>
    </xf>
    <xf numFmtId="3" fontId="7" fillId="0" borderId="15" xfId="57" applyNumberFormat="1" applyFont="1" applyBorder="1">
      <alignment/>
      <protection/>
    </xf>
    <xf numFmtId="49" fontId="7" fillId="0" borderId="16" xfId="57" applyNumberFormat="1" applyFont="1" applyBorder="1">
      <alignment/>
      <protection/>
    </xf>
    <xf numFmtId="49" fontId="6" fillId="0" borderId="16" xfId="57" applyNumberFormat="1" applyFont="1" applyBorder="1">
      <alignment/>
      <protection/>
    </xf>
    <xf numFmtId="3" fontId="6" fillId="0" borderId="15" xfId="57" applyNumberFormat="1" applyFont="1" applyBorder="1">
      <alignment/>
      <protection/>
    </xf>
    <xf numFmtId="49" fontId="7" fillId="0" borderId="16" xfId="57" applyNumberFormat="1" applyFont="1" applyFill="1" applyBorder="1">
      <alignment/>
      <protection/>
    </xf>
    <xf numFmtId="3" fontId="7" fillId="0" borderId="17" xfId="57" applyNumberFormat="1" applyFont="1" applyBorder="1">
      <alignment/>
      <protection/>
    </xf>
    <xf numFmtId="49" fontId="6" fillId="0" borderId="18" xfId="57" applyNumberFormat="1" applyFont="1" applyBorder="1">
      <alignment/>
      <protection/>
    </xf>
    <xf numFmtId="3" fontId="6" fillId="0" borderId="17" xfId="57" applyNumberFormat="1" applyFont="1" applyBorder="1">
      <alignment/>
      <protection/>
    </xf>
    <xf numFmtId="3" fontId="6" fillId="0" borderId="19" xfId="57" applyNumberFormat="1" applyFont="1" applyFill="1" applyBorder="1">
      <alignment/>
      <protection/>
    </xf>
    <xf numFmtId="3" fontId="5" fillId="0" borderId="11" xfId="60" applyNumberFormat="1" applyFont="1" applyFill="1" applyBorder="1" applyAlignment="1">
      <alignment vertical="center" shrinkToFit="1"/>
      <protection/>
    </xf>
    <xf numFmtId="0" fontId="6" fillId="0" borderId="0" xfId="60" applyFont="1">
      <alignment/>
      <protection/>
    </xf>
    <xf numFmtId="0" fontId="5" fillId="0" borderId="0" xfId="60" applyFont="1">
      <alignment/>
      <protection/>
    </xf>
    <xf numFmtId="0" fontId="5" fillId="0" borderId="0" xfId="60" applyFont="1" applyAlignment="1">
      <alignment horizontal="right"/>
      <protection/>
    </xf>
    <xf numFmtId="0" fontId="20" fillId="24" borderId="20" xfId="60" applyFont="1" applyFill="1" applyBorder="1" applyAlignment="1">
      <alignment horizontal="center" vertical="center" wrapText="1"/>
      <protection/>
    </xf>
    <xf numFmtId="0" fontId="20" fillId="0" borderId="10" xfId="60" applyFont="1" applyBorder="1" applyAlignment="1">
      <alignment horizontal="center" vertical="center" wrapText="1"/>
      <protection/>
    </xf>
    <xf numFmtId="3" fontId="20" fillId="0" borderId="11" xfId="60" applyNumberFormat="1" applyFont="1" applyBorder="1" applyAlignment="1">
      <alignment horizontal="center" vertical="center" wrapText="1"/>
      <protection/>
    </xf>
    <xf numFmtId="0" fontId="5" fillId="0" borderId="11" xfId="60" applyFont="1" applyFill="1" applyBorder="1" applyAlignment="1">
      <alignment vertical="center" wrapText="1"/>
      <protection/>
    </xf>
    <xf numFmtId="3" fontId="5" fillId="0" borderId="11" xfId="60" applyNumberFormat="1" applyFont="1" applyFill="1" applyBorder="1" applyAlignment="1">
      <alignment vertical="center" wrapText="1"/>
      <protection/>
    </xf>
    <xf numFmtId="0" fontId="5" fillId="0" borderId="0" xfId="60" applyFont="1" applyFill="1">
      <alignment/>
      <protection/>
    </xf>
    <xf numFmtId="0" fontId="20" fillId="0" borderId="11" xfId="60" applyFont="1" applyFill="1" applyBorder="1" applyAlignment="1">
      <alignment vertical="center" wrapText="1"/>
      <protection/>
    </xf>
    <xf numFmtId="0" fontId="22" fillId="0" borderId="0" xfId="0" applyFont="1" applyFill="1" applyAlignment="1">
      <alignment horizontal="right"/>
    </xf>
    <xf numFmtId="0" fontId="14" fillId="0" borderId="0" xfId="61" applyFont="1" applyFill="1" applyProtection="1">
      <alignment/>
      <protection/>
    </xf>
    <xf numFmtId="49" fontId="7" fillId="0" borderId="18" xfId="57" applyNumberFormat="1" applyFont="1" applyFill="1" applyBorder="1">
      <alignment/>
      <protection/>
    </xf>
    <xf numFmtId="49" fontId="7" fillId="0" borderId="18" xfId="57" applyNumberFormat="1" applyFont="1" applyBorder="1">
      <alignment/>
      <protection/>
    </xf>
    <xf numFmtId="0" fontId="23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vertical="top"/>
    </xf>
    <xf numFmtId="0" fontId="18" fillId="0" borderId="0" xfId="55" applyFont="1" applyAlignment="1">
      <alignment horizontal="right"/>
      <protection/>
    </xf>
    <xf numFmtId="0" fontId="24" fillId="0" borderId="0" xfId="55" applyFont="1" applyAlignment="1">
      <alignment horizontal="left"/>
      <protection/>
    </xf>
    <xf numFmtId="0" fontId="0" fillId="0" borderId="0" xfId="55">
      <alignment/>
      <protection/>
    </xf>
    <xf numFmtId="3" fontId="18" fillId="0" borderId="0" xfId="55" applyNumberFormat="1" applyFont="1" applyAlignment="1">
      <alignment horizontal="right"/>
      <protection/>
    </xf>
    <xf numFmtId="0" fontId="24" fillId="0" borderId="0" xfId="55" applyFont="1">
      <alignment/>
      <protection/>
    </xf>
    <xf numFmtId="3" fontId="24" fillId="0" borderId="0" xfId="55" applyNumberFormat="1" applyFont="1" applyAlignment="1">
      <alignment horizontal="right"/>
      <protection/>
    </xf>
    <xf numFmtId="0" fontId="18" fillId="0" borderId="0" xfId="55" applyFont="1">
      <alignment/>
      <protection/>
    </xf>
    <xf numFmtId="0" fontId="18" fillId="0" borderId="0" xfId="55" applyFont="1" applyFill="1">
      <alignment/>
      <protection/>
    </xf>
    <xf numFmtId="3" fontId="18" fillId="0" borderId="0" xfId="55" applyNumberFormat="1" applyFont="1" applyFill="1" applyAlignment="1">
      <alignment horizontal="right"/>
      <protection/>
    </xf>
    <xf numFmtId="0" fontId="24" fillId="0" borderId="0" xfId="55" applyFont="1" applyFill="1">
      <alignment/>
      <protection/>
    </xf>
    <xf numFmtId="3" fontId="24" fillId="0" borderId="0" xfId="55" applyNumberFormat="1" applyFont="1" applyFill="1" applyAlignment="1">
      <alignment horizontal="right"/>
      <protection/>
    </xf>
    <xf numFmtId="0" fontId="18" fillId="0" borderId="21" xfId="55" applyFont="1" applyBorder="1">
      <alignment/>
      <protection/>
    </xf>
    <xf numFmtId="3" fontId="18" fillId="0" borderId="21" xfId="55" applyNumberFormat="1" applyFont="1" applyBorder="1" applyAlignment="1">
      <alignment horizontal="right"/>
      <protection/>
    </xf>
    <xf numFmtId="0" fontId="0" fillId="0" borderId="0" xfId="0" applyFill="1" applyAlignment="1">
      <alignment/>
    </xf>
    <xf numFmtId="0" fontId="15" fillId="0" borderId="0" xfId="0" applyFont="1" applyFill="1" applyAlignment="1">
      <alignment/>
    </xf>
    <xf numFmtId="49" fontId="20" fillId="25" borderId="22" xfId="58" applyNumberFormat="1" applyFont="1" applyFill="1" applyBorder="1" applyAlignment="1">
      <alignment horizontal="center" vertical="center"/>
      <protection/>
    </xf>
    <xf numFmtId="49" fontId="20" fillId="25" borderId="22" xfId="58" applyNumberFormat="1" applyFont="1" applyFill="1" applyBorder="1" applyAlignment="1">
      <alignment horizontal="right" vertical="center"/>
      <protection/>
    </xf>
    <xf numFmtId="49" fontId="20" fillId="25" borderId="22" xfId="58" applyNumberFormat="1" applyFont="1" applyFill="1" applyBorder="1" applyAlignment="1">
      <alignment horizontal="center" vertical="top" wrapText="1"/>
      <protection/>
    </xf>
    <xf numFmtId="49" fontId="20" fillId="25" borderId="22" xfId="58" applyNumberFormat="1" applyFont="1" applyFill="1" applyBorder="1" applyAlignment="1">
      <alignment horizontal="right" vertical="top" wrapText="1"/>
      <protection/>
    </xf>
    <xf numFmtId="49" fontId="20" fillId="25" borderId="22" xfId="58" applyNumberFormat="1" applyFont="1" applyFill="1" applyBorder="1" applyAlignment="1">
      <alignment vertical="top" wrapText="1"/>
      <protection/>
    </xf>
    <xf numFmtId="3" fontId="20" fillId="0" borderId="22" xfId="58" applyNumberFormat="1" applyFont="1" applyFill="1" applyBorder="1" applyAlignment="1">
      <alignment vertical="center" shrinkToFit="1"/>
      <protection/>
    </xf>
    <xf numFmtId="3" fontId="20" fillId="0" borderId="22" xfId="58" applyNumberFormat="1" applyFont="1" applyFill="1" applyBorder="1" applyAlignment="1">
      <alignment horizontal="right" vertical="center" shrinkToFit="1"/>
      <protection/>
    </xf>
    <xf numFmtId="3" fontId="20" fillId="26" borderId="22" xfId="58" applyNumberFormat="1" applyFont="1" applyFill="1" applyBorder="1" applyAlignment="1">
      <alignment vertical="center" shrinkToFit="1"/>
      <protection/>
    </xf>
    <xf numFmtId="3" fontId="20" fillId="26" borderId="22" xfId="58" applyNumberFormat="1" applyFont="1" applyFill="1" applyBorder="1" applyAlignment="1">
      <alignment horizontal="right" vertical="center" shrinkToFit="1"/>
      <protection/>
    </xf>
    <xf numFmtId="3" fontId="5" fillId="26" borderId="22" xfId="58" applyNumberFormat="1" applyFont="1" applyFill="1" applyBorder="1" applyAlignment="1">
      <alignment vertical="center" shrinkToFit="1"/>
      <protection/>
    </xf>
    <xf numFmtId="3" fontId="5" fillId="27" borderId="22" xfId="58" applyNumberFormat="1" applyFont="1" applyFill="1" applyBorder="1" applyAlignment="1">
      <alignment vertical="center" shrinkToFit="1"/>
      <protection/>
    </xf>
    <xf numFmtId="3" fontId="5" fillId="27" borderId="22" xfId="17" applyNumberFormat="1" applyFont="1" applyFill="1" applyBorder="1" applyAlignment="1" applyProtection="1">
      <alignment vertical="center" shrinkToFit="1"/>
      <protection/>
    </xf>
    <xf numFmtId="3" fontId="5" fillId="27" borderId="22" xfId="58" applyNumberFormat="1" applyFont="1" applyFill="1" applyBorder="1" applyAlignment="1">
      <alignment horizontal="right" vertical="center" shrinkToFit="1"/>
      <protection/>
    </xf>
    <xf numFmtId="0" fontId="5" fillId="28" borderId="0" xfId="58" applyFont="1" applyFill="1">
      <alignment/>
      <protection/>
    </xf>
    <xf numFmtId="0" fontId="25" fillId="28" borderId="0" xfId="58" applyFont="1" applyFill="1">
      <alignment/>
      <protection/>
    </xf>
    <xf numFmtId="0" fontId="25" fillId="28" borderId="0" xfId="58" applyFont="1" applyFill="1" applyAlignment="1">
      <alignment horizontal="right"/>
      <protection/>
    </xf>
    <xf numFmtId="0" fontId="5" fillId="0" borderId="0" xfId="58" applyFont="1">
      <alignment/>
      <protection/>
    </xf>
    <xf numFmtId="0" fontId="25" fillId="0" borderId="0" xfId="58" applyFont="1">
      <alignment/>
      <protection/>
    </xf>
    <xf numFmtId="0" fontId="47" fillId="0" borderId="0" xfId="58" applyFont="1">
      <alignment/>
      <protection/>
    </xf>
    <xf numFmtId="0" fontId="25" fillId="0" borderId="0" xfId="58" applyFont="1" applyAlignment="1">
      <alignment horizontal="right"/>
      <protection/>
    </xf>
    <xf numFmtId="0" fontId="5" fillId="0" borderId="0" xfId="58" applyFont="1" applyFill="1">
      <alignment/>
      <protection/>
    </xf>
    <xf numFmtId="3" fontId="5" fillId="0" borderId="22" xfId="58" applyNumberFormat="1" applyFont="1" applyFill="1" applyBorder="1" applyAlignment="1">
      <alignment vertical="center" shrinkToFit="1"/>
      <protection/>
    </xf>
    <xf numFmtId="0" fontId="20" fillId="0" borderId="22" xfId="58" applyNumberFormat="1" applyFont="1" applyFill="1" applyBorder="1" applyAlignment="1">
      <alignment horizontal="center" vertical="center" wrapText="1"/>
      <protection/>
    </xf>
    <xf numFmtId="0" fontId="20" fillId="0" borderId="22" xfId="58" applyFont="1" applyFill="1" applyBorder="1" applyAlignment="1">
      <alignment vertical="center"/>
      <protection/>
    </xf>
    <xf numFmtId="0" fontId="20" fillId="24" borderId="22" xfId="58" applyNumberFormat="1" applyFont="1" applyFill="1" applyBorder="1" applyAlignment="1">
      <alignment horizontal="center" vertical="center" wrapText="1"/>
      <protection/>
    </xf>
    <xf numFmtId="0" fontId="5" fillId="0" borderId="22" xfId="58" applyFont="1" applyFill="1" applyBorder="1" applyAlignment="1">
      <alignment vertical="center"/>
      <protection/>
    </xf>
    <xf numFmtId="0" fontId="5" fillId="0" borderId="22" xfId="58" applyFont="1" applyBorder="1" applyAlignment="1">
      <alignment vertical="center"/>
      <protection/>
    </xf>
    <xf numFmtId="0" fontId="5" fillId="0" borderId="22" xfId="58" applyFont="1" applyFill="1" applyBorder="1" applyAlignment="1">
      <alignment vertical="top" wrapText="1"/>
      <protection/>
    </xf>
    <xf numFmtId="3" fontId="5" fillId="0" borderId="22" xfId="58" applyNumberFormat="1" applyFont="1" applyBorder="1" applyAlignment="1">
      <alignment vertical="top" wrapText="1"/>
      <protection/>
    </xf>
    <xf numFmtId="3" fontId="5" fillId="28" borderId="22" xfId="58" applyNumberFormat="1" applyFont="1" applyFill="1" applyBorder="1" applyAlignment="1">
      <alignment vertical="center" shrinkToFit="1"/>
      <protection/>
    </xf>
    <xf numFmtId="49" fontId="20" fillId="28" borderId="22" xfId="58" applyNumberFormat="1" applyFont="1" applyFill="1" applyBorder="1" applyAlignment="1">
      <alignment horizontal="right" vertical="center"/>
      <protection/>
    </xf>
    <xf numFmtId="49" fontId="20" fillId="28" borderId="22" xfId="58" applyNumberFormat="1" applyFont="1" applyFill="1" applyBorder="1" applyAlignment="1">
      <alignment horizontal="center" vertical="center"/>
      <protection/>
    </xf>
    <xf numFmtId="0" fontId="5" fillId="28" borderId="22" xfId="58" applyFont="1" applyFill="1" applyBorder="1" applyAlignment="1">
      <alignment vertical="top" wrapText="1"/>
      <protection/>
    </xf>
    <xf numFmtId="49" fontId="20" fillId="28" borderId="22" xfId="58" applyNumberFormat="1" applyFont="1" applyFill="1" applyBorder="1" applyAlignment="1">
      <alignment horizontal="right" vertical="center" wrapText="1"/>
      <protection/>
    </xf>
    <xf numFmtId="49" fontId="20" fillId="28" borderId="22" xfId="58" applyNumberFormat="1" applyFont="1" applyFill="1" applyBorder="1" applyAlignment="1">
      <alignment horizontal="center" vertical="center" wrapText="1"/>
      <protection/>
    </xf>
    <xf numFmtId="0" fontId="5" fillId="28" borderId="22" xfId="58" applyFont="1" applyFill="1" applyBorder="1" applyAlignment="1">
      <alignment vertical="center"/>
      <protection/>
    </xf>
    <xf numFmtId="3" fontId="25" fillId="28" borderId="22" xfId="58" applyNumberFormat="1" applyFont="1" applyFill="1" applyBorder="1" applyAlignment="1">
      <alignment vertical="center" shrinkToFit="1"/>
      <protection/>
    </xf>
    <xf numFmtId="49" fontId="26" fillId="28" borderId="22" xfId="58" applyNumberFormat="1" applyFont="1" applyFill="1" applyBorder="1" applyAlignment="1">
      <alignment horizontal="right" vertical="center"/>
      <protection/>
    </xf>
    <xf numFmtId="49" fontId="26" fillId="28" borderId="22" xfId="58" applyNumberFormat="1" applyFont="1" applyFill="1" applyBorder="1" applyAlignment="1">
      <alignment horizontal="center" vertical="center"/>
      <protection/>
    </xf>
    <xf numFmtId="3" fontId="5" fillId="28" borderId="22" xfId="58" applyNumberFormat="1" applyFont="1" applyFill="1" applyBorder="1" applyAlignment="1">
      <alignment horizontal="right" vertical="center" wrapText="1"/>
      <protection/>
    </xf>
    <xf numFmtId="49" fontId="5" fillId="28" borderId="22" xfId="58" applyNumberFormat="1" applyFont="1" applyFill="1" applyBorder="1" applyAlignment="1">
      <alignment horizontal="center" vertical="center" wrapText="1"/>
      <protection/>
    </xf>
    <xf numFmtId="3" fontId="20" fillId="28" borderId="22" xfId="58" applyNumberFormat="1" applyFont="1" applyFill="1" applyBorder="1" applyAlignment="1">
      <alignment vertical="center" shrinkToFit="1"/>
      <protection/>
    </xf>
    <xf numFmtId="3" fontId="20" fillId="24" borderId="22" xfId="58" applyNumberFormat="1" applyFont="1" applyFill="1" applyBorder="1" applyAlignment="1">
      <alignment horizontal="center" vertical="center" wrapText="1"/>
      <protection/>
    </xf>
    <xf numFmtId="3" fontId="5" fillId="28" borderId="22" xfId="58" applyNumberFormat="1" applyFont="1" applyFill="1" applyBorder="1">
      <alignment/>
      <protection/>
    </xf>
    <xf numFmtId="3" fontId="5" fillId="0" borderId="22" xfId="58" applyNumberFormat="1" applyFont="1" applyBorder="1">
      <alignment/>
      <protection/>
    </xf>
    <xf numFmtId="3" fontId="5" fillId="28" borderId="22" xfId="58" applyNumberFormat="1" applyFont="1" applyFill="1" applyBorder="1" applyAlignment="1">
      <alignment horizontal="right"/>
      <protection/>
    </xf>
    <xf numFmtId="0" fontId="20" fillId="0" borderId="22" xfId="58" applyFont="1" applyFill="1" applyBorder="1">
      <alignment/>
      <protection/>
    </xf>
    <xf numFmtId="3" fontId="20" fillId="0" borderId="22" xfId="58" applyNumberFormat="1" applyFont="1" applyFill="1" applyBorder="1">
      <alignment/>
      <protection/>
    </xf>
    <xf numFmtId="3" fontId="20" fillId="0" borderId="22" xfId="58" applyNumberFormat="1" applyFont="1" applyFill="1" applyBorder="1" applyAlignment="1">
      <alignment horizontal="right"/>
      <protection/>
    </xf>
    <xf numFmtId="0" fontId="20" fillId="0" borderId="22" xfId="58" applyFont="1" applyBorder="1" applyAlignment="1">
      <alignment horizontal="center"/>
      <protection/>
    </xf>
    <xf numFmtId="0" fontId="20" fillId="28" borderId="22" xfId="58" applyFont="1" applyFill="1" applyBorder="1">
      <alignment/>
      <protection/>
    </xf>
    <xf numFmtId="0" fontId="5" fillId="28" borderId="22" xfId="58" applyFont="1" applyFill="1" applyBorder="1">
      <alignment/>
      <protection/>
    </xf>
    <xf numFmtId="0" fontId="25" fillId="28" borderId="22" xfId="58" applyFont="1" applyFill="1" applyBorder="1">
      <alignment/>
      <protection/>
    </xf>
    <xf numFmtId="0" fontId="5" fillId="28" borderId="22" xfId="58" applyFont="1" applyFill="1" applyBorder="1" applyAlignment="1">
      <alignment horizontal="right"/>
      <protection/>
    </xf>
    <xf numFmtId="0" fontId="5" fillId="0" borderId="22" xfId="58" applyFont="1" applyBorder="1">
      <alignment/>
      <protection/>
    </xf>
    <xf numFmtId="0" fontId="25" fillId="0" borderId="22" xfId="58" applyFont="1" applyBorder="1">
      <alignment/>
      <protection/>
    </xf>
    <xf numFmtId="0" fontId="12" fillId="0" borderId="0" xfId="0" applyFont="1" applyFill="1" applyAlignment="1" applyProtection="1">
      <alignment horizontal="left" vertical="center" wrapText="1"/>
      <protection/>
    </xf>
    <xf numFmtId="3" fontId="7" fillId="0" borderId="0" xfId="0" applyNumberFormat="1" applyFont="1" applyAlignment="1">
      <alignment horizontal="center"/>
    </xf>
    <xf numFmtId="0" fontId="13" fillId="0" borderId="0" xfId="0" applyFont="1" applyFill="1" applyAlignment="1" applyProtection="1">
      <alignment horizontal="center" vertical="center" wrapText="1"/>
      <protection/>
    </xf>
    <xf numFmtId="3" fontId="12" fillId="0" borderId="0" xfId="0" applyNumberFormat="1" applyFont="1" applyFill="1" applyAlignment="1" applyProtection="1">
      <alignment horizontal="center" vertical="center" wrapText="1"/>
      <protection/>
    </xf>
    <xf numFmtId="3" fontId="27" fillId="0" borderId="0" xfId="0" applyNumberFormat="1" applyFont="1" applyAlignment="1">
      <alignment horizontal="center"/>
    </xf>
    <xf numFmtId="0" fontId="27" fillId="0" borderId="0" xfId="0" applyFont="1" applyAlignment="1">
      <alignment horizontal="center" vertical="top"/>
    </xf>
    <xf numFmtId="0" fontId="13" fillId="0" borderId="0" xfId="0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horizontal="left" vertical="center"/>
      <protection/>
    </xf>
    <xf numFmtId="3" fontId="7" fillId="0" borderId="0" xfId="0" applyNumberFormat="1" applyFont="1" applyFill="1" applyAlignment="1" applyProtection="1">
      <alignment horizontal="center"/>
      <protection/>
    </xf>
    <xf numFmtId="0" fontId="13" fillId="0" borderId="11" xfId="0" applyFont="1" applyFill="1" applyBorder="1" applyAlignment="1" applyProtection="1">
      <alignment horizontal="center" vertical="center" wrapText="1"/>
      <protection/>
    </xf>
    <xf numFmtId="0" fontId="12" fillId="0" borderId="11" xfId="0" applyFont="1" applyFill="1" applyBorder="1" applyAlignment="1" applyProtection="1">
      <alignment horizontal="left" vertical="center" wrapText="1"/>
      <protection/>
    </xf>
    <xf numFmtId="3" fontId="12" fillId="0" borderId="11" xfId="0" applyNumberFormat="1" applyFont="1" applyFill="1" applyBorder="1" applyAlignment="1" applyProtection="1">
      <alignment horizontal="center" vertical="center" wrapText="1"/>
      <protection/>
    </xf>
    <xf numFmtId="3" fontId="6" fillId="0" borderId="11" xfId="0" applyNumberFormat="1" applyFont="1" applyFill="1" applyBorder="1" applyAlignment="1" applyProtection="1">
      <alignment horizontal="center" vertical="center" wrapText="1"/>
      <protection/>
    </xf>
    <xf numFmtId="3" fontId="7" fillId="0" borderId="11" xfId="0" applyNumberFormat="1" applyFont="1" applyBorder="1" applyAlignment="1">
      <alignment horizontal="center"/>
    </xf>
    <xf numFmtId="3" fontId="27" fillId="0" borderId="11" xfId="0" applyNumberFormat="1" applyFont="1" applyBorder="1" applyAlignment="1">
      <alignment horizontal="center"/>
    </xf>
    <xf numFmtId="0" fontId="13" fillId="0" borderId="11" xfId="59" applyFont="1" applyFill="1" applyBorder="1" applyAlignment="1" applyProtection="1">
      <alignment horizontal="center" vertical="center" wrapText="1"/>
      <protection/>
    </xf>
    <xf numFmtId="0" fontId="12" fillId="0" borderId="11" xfId="59" applyFont="1" applyFill="1" applyBorder="1" applyAlignment="1" applyProtection="1">
      <alignment horizontal="left" vertical="center" wrapText="1"/>
      <protection/>
    </xf>
    <xf numFmtId="3" fontId="12" fillId="0" borderId="11" xfId="59" applyNumberFormat="1" applyFont="1" applyFill="1" applyBorder="1" applyAlignment="1" applyProtection="1">
      <alignment horizontal="center" vertical="center" wrapText="1"/>
      <protection/>
    </xf>
    <xf numFmtId="3" fontId="6" fillId="0" borderId="11" xfId="59" applyNumberFormat="1" applyFont="1" applyFill="1" applyBorder="1" applyAlignment="1" applyProtection="1">
      <alignment horizontal="center" vertical="center" wrapText="1"/>
      <protection/>
    </xf>
    <xf numFmtId="49" fontId="13" fillId="0" borderId="11" xfId="59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left" wrapText="1"/>
      <protection/>
    </xf>
    <xf numFmtId="3" fontId="7" fillId="0" borderId="11" xfId="59" applyNumberFormat="1" applyFont="1" applyFill="1" applyBorder="1" applyAlignment="1" applyProtection="1">
      <alignment horizontal="center" vertical="center" wrapText="1"/>
      <protection locked="0"/>
    </xf>
    <xf numFmtId="3" fontId="7" fillId="0" borderId="11" xfId="0" applyNumberFormat="1" applyFont="1" applyBorder="1" applyAlignment="1">
      <alignment horizontal="center" vertical="center"/>
    </xf>
    <xf numFmtId="3" fontId="7" fillId="0" borderId="11" xfId="60" applyNumberFormat="1" applyFont="1" applyFill="1" applyBorder="1" applyAlignment="1">
      <alignment horizontal="center" vertical="center" shrinkToFit="1"/>
      <protection/>
    </xf>
    <xf numFmtId="0" fontId="6" fillId="0" borderId="11" xfId="0" applyFont="1" applyBorder="1" applyAlignment="1" applyProtection="1">
      <alignment horizontal="left" vertical="center" wrapText="1"/>
      <protection/>
    </xf>
    <xf numFmtId="0" fontId="13" fillId="0" borderId="11" xfId="59" applyFont="1" applyFill="1" applyBorder="1" applyAlignment="1" applyProtection="1">
      <alignment horizontal="left" vertical="center" wrapText="1"/>
      <protection/>
    </xf>
    <xf numFmtId="3" fontId="13" fillId="0" borderId="11" xfId="59" applyNumberFormat="1" applyFont="1" applyFill="1" applyBorder="1" applyAlignment="1" applyProtection="1">
      <alignment horizontal="center" vertical="center" wrapText="1"/>
      <protection locked="0"/>
    </xf>
    <xf numFmtId="3" fontId="27" fillId="0" borderId="11" xfId="0" applyNumberFormat="1" applyFont="1" applyBorder="1" applyAlignment="1">
      <alignment horizontal="center" vertical="center"/>
    </xf>
    <xf numFmtId="3" fontId="12" fillId="0" borderId="11" xfId="59" applyNumberFormat="1" applyFont="1" applyFill="1" applyBorder="1" applyAlignment="1" applyProtection="1">
      <alignment horizontal="center" vertical="center" wrapText="1"/>
      <protection/>
    </xf>
    <xf numFmtId="3" fontId="7" fillId="0" borderId="11" xfId="59" applyNumberFormat="1" applyFont="1" applyFill="1" applyBorder="1" applyAlignment="1" applyProtection="1">
      <alignment horizontal="center" vertical="center" wrapText="1"/>
      <protection/>
    </xf>
    <xf numFmtId="3" fontId="13" fillId="0" borderId="11" xfId="59" applyNumberFormat="1" applyFont="1" applyFill="1" applyBorder="1" applyAlignment="1" applyProtection="1">
      <alignment horizontal="center" vertical="center" wrapText="1"/>
      <protection/>
    </xf>
    <xf numFmtId="0" fontId="13" fillId="0" borderId="11" xfId="59" applyFont="1" applyFill="1" applyBorder="1" applyAlignment="1" applyProtection="1">
      <alignment horizontal="left" vertical="center" wrapText="1"/>
      <protection/>
    </xf>
    <xf numFmtId="0" fontId="7" fillId="0" borderId="11" xfId="0" applyFont="1" applyBorder="1" applyAlignment="1" applyProtection="1">
      <alignment horizontal="center" wrapText="1"/>
      <protection/>
    </xf>
    <xf numFmtId="3" fontId="6" fillId="0" borderId="11" xfId="0" applyNumberFormat="1" applyFont="1" applyBorder="1" applyAlignment="1">
      <alignment horizontal="center" vertical="center"/>
    </xf>
    <xf numFmtId="0" fontId="12" fillId="0" borderId="11" xfId="59" applyFont="1" applyFill="1" applyBorder="1" applyAlignment="1" applyProtection="1">
      <alignment horizontal="center" vertical="center" wrapText="1"/>
      <protection/>
    </xf>
    <xf numFmtId="3" fontId="13" fillId="0" borderId="11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0" fontId="12" fillId="0" borderId="11" xfId="59" applyFont="1" applyFill="1" applyBorder="1" applyAlignment="1" applyProtection="1">
      <alignment horizontal="left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3" fontId="6" fillId="0" borderId="11" xfId="0" applyNumberFormat="1" applyFont="1" applyBorder="1" applyAlignment="1" applyProtection="1" quotePrefix="1">
      <alignment horizontal="center" vertical="center" wrapTex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3" fontId="13" fillId="0" borderId="0" xfId="0" applyNumberFormat="1" applyFont="1" applyFill="1" applyAlignment="1" applyProtection="1">
      <alignment horizontal="center" vertical="center" wrapText="1"/>
      <protection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7" fillId="0" borderId="23" xfId="0" applyFont="1" applyBorder="1" applyAlignment="1" applyProtection="1">
      <alignment horizontal="center" wrapText="1"/>
      <protection/>
    </xf>
    <xf numFmtId="0" fontId="6" fillId="0" borderId="23" xfId="0" applyFont="1" applyBorder="1" applyAlignment="1" applyProtection="1">
      <alignment horizontal="left" vertical="center" wrapText="1"/>
      <protection/>
    </xf>
    <xf numFmtId="3" fontId="12" fillId="0" borderId="23" xfId="59" applyNumberFormat="1" applyFont="1" applyFill="1" applyBorder="1" applyAlignment="1" applyProtection="1">
      <alignment horizontal="center" vertical="center" wrapText="1"/>
      <protection/>
    </xf>
    <xf numFmtId="3" fontId="7" fillId="0" borderId="23" xfId="0" applyNumberFormat="1" applyFont="1" applyBorder="1" applyAlignment="1">
      <alignment horizontal="center" vertical="center"/>
    </xf>
    <xf numFmtId="3" fontId="27" fillId="0" borderId="23" xfId="0" applyNumberFormat="1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3" fontId="12" fillId="0" borderId="0" xfId="59" applyNumberFormat="1" applyFont="1" applyFill="1" applyBorder="1" applyAlignment="1" applyProtection="1">
      <alignment horizontal="center" vertical="center" wrapText="1"/>
      <protection/>
    </xf>
    <xf numFmtId="3" fontId="7" fillId="0" borderId="0" xfId="0" applyNumberFormat="1" applyFont="1" applyBorder="1" applyAlignment="1">
      <alignment horizontal="center" vertical="center"/>
    </xf>
    <xf numFmtId="3" fontId="27" fillId="0" borderId="0" xfId="0" applyNumberFormat="1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wrapText="1"/>
      <protection/>
    </xf>
    <xf numFmtId="0" fontId="6" fillId="0" borderId="24" xfId="0" applyFont="1" applyBorder="1" applyAlignment="1" applyProtection="1">
      <alignment horizontal="left" vertical="center" wrapText="1"/>
      <protection/>
    </xf>
    <xf numFmtId="3" fontId="12" fillId="0" borderId="24" xfId="59" applyNumberFormat="1" applyFont="1" applyFill="1" applyBorder="1" applyAlignment="1" applyProtection="1">
      <alignment horizontal="center" vertical="center" wrapText="1"/>
      <protection/>
    </xf>
    <xf numFmtId="3" fontId="7" fillId="0" borderId="24" xfId="0" applyNumberFormat="1" applyFont="1" applyBorder="1" applyAlignment="1">
      <alignment horizontal="center" vertical="center"/>
    </xf>
    <xf numFmtId="3" fontId="27" fillId="0" borderId="24" xfId="0" applyNumberFormat="1" applyFont="1" applyBorder="1" applyAlignment="1">
      <alignment horizontal="center" vertical="center"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horizontal="left" vertical="center" wrapText="1"/>
      <protection/>
    </xf>
    <xf numFmtId="3" fontId="12" fillId="0" borderId="10" xfId="0" applyNumberFormat="1" applyFont="1" applyFill="1" applyBorder="1" applyAlignment="1" applyProtection="1">
      <alignment horizontal="center" vertical="center" wrapText="1"/>
      <protection/>
    </xf>
    <xf numFmtId="3" fontId="7" fillId="0" borderId="10" xfId="0" applyNumberFormat="1" applyFont="1" applyBorder="1" applyAlignment="1">
      <alignment horizontal="center" vertical="center"/>
    </xf>
    <xf numFmtId="3" fontId="27" fillId="0" borderId="10" xfId="0" applyNumberFormat="1" applyFont="1" applyBorder="1" applyAlignment="1">
      <alignment horizontal="center" vertical="center"/>
    </xf>
    <xf numFmtId="0" fontId="7" fillId="0" borderId="25" xfId="0" applyFont="1" applyBorder="1" applyAlignment="1" applyProtection="1">
      <alignment horizontal="left" wrapText="1"/>
      <protection/>
    </xf>
    <xf numFmtId="0" fontId="6" fillId="0" borderId="26" xfId="0" applyFont="1" applyBorder="1" applyAlignment="1" applyProtection="1">
      <alignment horizontal="left" wrapText="1"/>
      <protection/>
    </xf>
    <xf numFmtId="3" fontId="12" fillId="0" borderId="26" xfId="59" applyNumberFormat="1" applyFont="1" applyFill="1" applyBorder="1" applyAlignment="1" applyProtection="1">
      <alignment horizontal="center" vertical="center" wrapText="1"/>
      <protection/>
    </xf>
    <xf numFmtId="3" fontId="6" fillId="0" borderId="26" xfId="59" applyNumberFormat="1" applyFont="1" applyFill="1" applyBorder="1" applyAlignment="1" applyProtection="1">
      <alignment horizontal="center" vertical="center" wrapText="1"/>
      <protection/>
    </xf>
    <xf numFmtId="3" fontId="12" fillId="0" borderId="16" xfId="59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left" vertical="top" wrapText="1"/>
      <protection/>
    </xf>
    <xf numFmtId="0" fontId="7" fillId="0" borderId="11" xfId="0" applyFont="1" applyBorder="1" applyAlignment="1" applyProtection="1">
      <alignment horizontal="left" vertical="top" wrapText="1"/>
      <protection/>
    </xf>
    <xf numFmtId="3" fontId="12" fillId="0" borderId="11" xfId="59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6" fillId="0" borderId="0" xfId="0" applyFont="1" applyFill="1" applyAlignment="1" applyProtection="1">
      <alignment horizontal="center" vertical="center" wrapText="1"/>
      <protection/>
    </xf>
    <xf numFmtId="3" fontId="6" fillId="0" borderId="0" xfId="0" applyNumberFormat="1" applyFont="1" applyFill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center" vertical="center"/>
      <protection/>
    </xf>
    <xf numFmtId="3" fontId="28" fillId="0" borderId="0" xfId="0" applyNumberFormat="1" applyFont="1" applyFill="1" applyAlignment="1" applyProtection="1">
      <alignment horizontal="right"/>
      <protection/>
    </xf>
    <xf numFmtId="0" fontId="12" fillId="0" borderId="0" xfId="0" applyFont="1" applyFill="1" applyAlignment="1" applyProtection="1">
      <alignment vertical="center"/>
      <protection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6" fillId="0" borderId="27" xfId="0" applyFont="1" applyBorder="1" applyAlignment="1">
      <alignment/>
    </xf>
    <xf numFmtId="3" fontId="6" fillId="0" borderId="28" xfId="0" applyNumberFormat="1" applyFont="1" applyBorder="1" applyAlignment="1">
      <alignment/>
    </xf>
    <xf numFmtId="3" fontId="7" fillId="0" borderId="28" xfId="0" applyNumberFormat="1" applyFont="1" applyBorder="1" applyAlignment="1">
      <alignment/>
    </xf>
    <xf numFmtId="0" fontId="7" fillId="0" borderId="14" xfId="0" applyFont="1" applyBorder="1" applyAlignment="1">
      <alignment/>
    </xf>
    <xf numFmtId="3" fontId="7" fillId="0" borderId="15" xfId="0" applyNumberFormat="1" applyFont="1" applyBorder="1" applyAlignment="1">
      <alignment/>
    </xf>
    <xf numFmtId="0" fontId="6" fillId="0" borderId="14" xfId="0" applyFont="1" applyBorder="1" applyAlignment="1">
      <alignment/>
    </xf>
    <xf numFmtId="3" fontId="6" fillId="0" borderId="15" xfId="0" applyNumberFormat="1" applyFont="1" applyBorder="1" applyAlignment="1">
      <alignment/>
    </xf>
    <xf numFmtId="0" fontId="7" fillId="0" borderId="29" xfId="0" applyFont="1" applyBorder="1" applyAlignment="1">
      <alignment/>
    </xf>
    <xf numFmtId="3" fontId="7" fillId="0" borderId="30" xfId="0" applyNumberFormat="1" applyFont="1" applyBorder="1" applyAlignment="1">
      <alignment/>
    </xf>
    <xf numFmtId="0" fontId="29" fillId="0" borderId="0" xfId="0" applyFont="1" applyFill="1" applyAlignment="1" applyProtection="1">
      <alignment horizontal="left"/>
      <protection/>
    </xf>
    <xf numFmtId="0" fontId="0" fillId="0" borderId="0" xfId="0" applyAlignment="1">
      <alignment horizontal="center" vertical="top"/>
    </xf>
    <xf numFmtId="0" fontId="6" fillId="0" borderId="0" xfId="0" applyFont="1" applyAlignment="1">
      <alignment horizontal="center" vertical="top"/>
    </xf>
    <xf numFmtId="0" fontId="5" fillId="0" borderId="11" xfId="60" applyFont="1" applyFill="1" applyBorder="1" applyAlignment="1">
      <alignment horizontal="center" vertical="center" wrapText="1"/>
      <protection/>
    </xf>
    <xf numFmtId="3" fontId="20" fillId="0" borderId="11" xfId="60" applyNumberFormat="1" applyFont="1" applyFill="1" applyBorder="1" applyAlignment="1">
      <alignment vertical="center" wrapText="1"/>
      <protection/>
    </xf>
    <xf numFmtId="0" fontId="20" fillId="0" borderId="11" xfId="60" applyFont="1" applyFill="1" applyBorder="1" applyAlignment="1">
      <alignment horizontal="center" vertical="center" wrapText="1"/>
      <protection/>
    </xf>
    <xf numFmtId="0" fontId="0" fillId="0" borderId="0" xfId="60" applyFont="1">
      <alignment/>
      <protection/>
    </xf>
    <xf numFmtId="49" fontId="0" fillId="0" borderId="0" xfId="0" applyNumberFormat="1" applyAlignment="1">
      <alignment/>
    </xf>
    <xf numFmtId="0" fontId="14" fillId="0" borderId="0" xfId="0" applyFont="1" applyFill="1" applyAlignment="1" applyProtection="1">
      <alignment horizontal="center" vertical="center" wrapText="1"/>
      <protection/>
    </xf>
    <xf numFmtId="0" fontId="3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30" fillId="0" borderId="0" xfId="0" applyFont="1" applyFill="1" applyAlignment="1" applyProtection="1">
      <alignment horizontal="left" vertical="center"/>
      <protection/>
    </xf>
    <xf numFmtId="0" fontId="11" fillId="0" borderId="0" xfId="0" applyFont="1" applyFill="1" applyAlignment="1" applyProtection="1">
      <alignment horizontal="left"/>
      <protection/>
    </xf>
    <xf numFmtId="0" fontId="0" fillId="0" borderId="0" xfId="56" applyFont="1">
      <alignment/>
      <protection/>
    </xf>
    <xf numFmtId="0" fontId="17" fillId="0" borderId="0" xfId="56" applyFont="1">
      <alignment/>
      <protection/>
    </xf>
    <xf numFmtId="0" fontId="7" fillId="0" borderId="10" xfId="56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left" vertical="center"/>
    </xf>
    <xf numFmtId="0" fontId="7" fillId="0" borderId="20" xfId="0" applyFont="1" applyBorder="1" applyAlignment="1">
      <alignment horizontal="center" vertical="center"/>
    </xf>
    <xf numFmtId="0" fontId="7" fillId="0" borderId="10" xfId="56" applyFont="1" applyBorder="1" applyAlignment="1">
      <alignment horizontal="center"/>
      <protection/>
    </xf>
    <xf numFmtId="3" fontId="7" fillId="24" borderId="11" xfId="56" applyNumberFormat="1" applyFont="1" applyFill="1" applyBorder="1">
      <alignment/>
      <protection/>
    </xf>
    <xf numFmtId="0" fontId="7" fillId="0" borderId="11" xfId="56" applyFont="1" applyBorder="1" applyAlignment="1">
      <alignment horizontal="center"/>
      <protection/>
    </xf>
    <xf numFmtId="0" fontId="6" fillId="7" borderId="11" xfId="56" applyFont="1" applyFill="1" applyBorder="1">
      <alignment/>
      <protection/>
    </xf>
    <xf numFmtId="3" fontId="6" fillId="7" borderId="11" xfId="56" applyNumberFormat="1" applyFont="1" applyFill="1" applyBorder="1">
      <alignment/>
      <protection/>
    </xf>
    <xf numFmtId="0" fontId="7" fillId="0" borderId="31" xfId="56" applyFont="1" applyBorder="1" applyAlignment="1">
      <alignment horizontal="center"/>
      <protection/>
    </xf>
    <xf numFmtId="0" fontId="7" fillId="0" borderId="10" xfId="56" applyFont="1" applyBorder="1">
      <alignment/>
      <protection/>
    </xf>
    <xf numFmtId="172" fontId="13" fillId="0" borderId="32" xfId="59" applyNumberFormat="1" applyFont="1" applyFill="1" applyBorder="1" applyAlignment="1" applyProtection="1">
      <alignment/>
      <protection locked="0"/>
    </xf>
    <xf numFmtId="3" fontId="7" fillId="0" borderId="10" xfId="56" applyNumberFormat="1" applyFont="1" applyBorder="1">
      <alignment/>
      <protection/>
    </xf>
    <xf numFmtId="0" fontId="7" fillId="0" borderId="25" xfId="56" applyFont="1" applyBorder="1" applyAlignment="1">
      <alignment horizontal="center"/>
      <protection/>
    </xf>
    <xf numFmtId="172" fontId="13" fillId="0" borderId="16" xfId="59" applyNumberFormat="1" applyFont="1" applyFill="1" applyBorder="1" applyAlignment="1" applyProtection="1">
      <alignment/>
      <protection locked="0"/>
    </xf>
    <xf numFmtId="0" fontId="0" fillId="0" borderId="25" xfId="56" applyFont="1" applyBorder="1" applyAlignment="1">
      <alignment horizontal="center"/>
      <protection/>
    </xf>
    <xf numFmtId="3" fontId="6" fillId="7" borderId="16" xfId="56" applyNumberFormat="1" applyFont="1" applyFill="1" applyBorder="1">
      <alignment/>
      <protection/>
    </xf>
    <xf numFmtId="3" fontId="7" fillId="0" borderId="33" xfId="56" applyNumberFormat="1" applyFont="1" applyFill="1" applyBorder="1">
      <alignment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right"/>
      <protection/>
    </xf>
    <xf numFmtId="0" fontId="8" fillId="0" borderId="0" xfId="61" applyFont="1" applyFill="1" applyAlignment="1" applyProtection="1">
      <alignment horizontal="center" wrapText="1"/>
      <protection/>
    </xf>
    <xf numFmtId="0" fontId="8" fillId="0" borderId="0" xfId="61" applyFont="1" applyFill="1" applyAlignment="1" applyProtection="1">
      <alignment horizontal="center"/>
      <protection/>
    </xf>
    <xf numFmtId="0" fontId="14" fillId="0" borderId="0" xfId="61" applyFont="1" applyFill="1" applyProtection="1">
      <alignment/>
      <protection/>
    </xf>
    <xf numFmtId="0" fontId="14" fillId="0" borderId="0" xfId="61" applyFont="1" applyFill="1" applyAlignment="1" applyProtection="1">
      <alignment/>
      <protection locked="0"/>
    </xf>
    <xf numFmtId="0" fontId="14" fillId="0" borderId="0" xfId="61" applyFont="1" applyFill="1" applyProtection="1">
      <alignment/>
      <protection locked="0"/>
    </xf>
    <xf numFmtId="0" fontId="8" fillId="0" borderId="11" xfId="61" applyFont="1" applyFill="1" applyBorder="1" applyAlignment="1" applyProtection="1">
      <alignment horizontal="center" vertical="center" wrapText="1"/>
      <protection/>
    </xf>
    <xf numFmtId="0" fontId="8" fillId="0" borderId="11" xfId="61" applyFont="1" applyFill="1" applyBorder="1" applyAlignment="1" applyProtection="1">
      <alignment vertical="center"/>
      <protection/>
    </xf>
    <xf numFmtId="0" fontId="8" fillId="0" borderId="11" xfId="61" applyFont="1" applyFill="1" applyBorder="1" applyAlignment="1" applyProtection="1">
      <alignment horizontal="center" vertical="center"/>
      <protection/>
    </xf>
    <xf numFmtId="0" fontId="14" fillId="0" borderId="11" xfId="61" applyFont="1" applyFill="1" applyBorder="1" applyAlignment="1" applyProtection="1">
      <alignment horizontal="left" vertical="center" indent="1"/>
      <protection/>
    </xf>
    <xf numFmtId="0" fontId="14" fillId="0" borderId="11" xfId="61" applyFont="1" applyFill="1" applyBorder="1" applyAlignment="1" applyProtection="1">
      <alignment vertical="center"/>
      <protection/>
    </xf>
    <xf numFmtId="172" fontId="14" fillId="24" borderId="11" xfId="61" applyNumberFormat="1" applyFont="1" applyFill="1" applyBorder="1" applyAlignment="1" applyProtection="1">
      <alignment vertical="center"/>
      <protection locked="0"/>
    </xf>
    <xf numFmtId="172" fontId="14" fillId="0" borderId="11" xfId="61" applyNumberFormat="1" applyFont="1" applyFill="1" applyBorder="1" applyAlignment="1" applyProtection="1">
      <alignment vertical="center"/>
      <protection/>
    </xf>
    <xf numFmtId="172" fontId="14" fillId="0" borderId="11" xfId="61" applyNumberFormat="1" applyFont="1" applyFill="1" applyBorder="1" applyAlignment="1" applyProtection="1">
      <alignment vertical="center"/>
      <protection locked="0"/>
    </xf>
    <xf numFmtId="0" fontId="14" fillId="0" borderId="11" xfId="61" applyFont="1" applyFill="1" applyBorder="1" applyAlignment="1" applyProtection="1">
      <alignment vertical="center" wrapText="1"/>
      <protection/>
    </xf>
    <xf numFmtId="0" fontId="8" fillId="0" borderId="11" xfId="61" applyFont="1" applyFill="1" applyBorder="1" applyAlignment="1" applyProtection="1">
      <alignment vertical="center"/>
      <protection/>
    </xf>
    <xf numFmtId="172" fontId="8" fillId="0" borderId="11" xfId="61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172" fontId="31" fillId="0" borderId="0" xfId="0" applyNumberFormat="1" applyFont="1" applyFill="1" applyAlignment="1">
      <alignment horizontal="center" vertical="center" wrapText="1"/>
    </xf>
    <xf numFmtId="172" fontId="31" fillId="0" borderId="0" xfId="0" applyNumberFormat="1" applyFont="1" applyFill="1" applyAlignment="1">
      <alignment vertical="center" wrapText="1"/>
    </xf>
    <xf numFmtId="172" fontId="7" fillId="0" borderId="0" xfId="0" applyNumberFormat="1" applyFont="1" applyFill="1" applyAlignment="1">
      <alignment horizontal="right" vertical="center"/>
    </xf>
    <xf numFmtId="172" fontId="31" fillId="0" borderId="0" xfId="0" applyNumberFormat="1" applyFont="1" applyFill="1" applyAlignment="1">
      <alignment horizontal="right" vertical="center"/>
    </xf>
    <xf numFmtId="172" fontId="28" fillId="0" borderId="0" xfId="0" applyNumberFormat="1" applyFont="1" applyFill="1" applyAlignment="1">
      <alignment horizontal="right" vertical="center"/>
    </xf>
    <xf numFmtId="0" fontId="6" fillId="0" borderId="3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 applyProtection="1">
      <alignment vertical="center" wrapText="1"/>
      <protection/>
    </xf>
    <xf numFmtId="172" fontId="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72" fontId="7" fillId="0" borderId="11" xfId="0" applyNumberFormat="1" applyFont="1" applyFill="1" applyBorder="1" applyAlignment="1" applyProtection="1">
      <alignment vertical="center" wrapText="1"/>
      <protection locked="0"/>
    </xf>
    <xf numFmtId="0" fontId="6" fillId="0" borderId="11" xfId="0" applyFont="1" applyFill="1" applyBorder="1" applyAlignment="1" applyProtection="1">
      <alignment vertical="center" wrapText="1"/>
      <protection/>
    </xf>
    <xf numFmtId="172" fontId="6" fillId="0" borderId="11" xfId="0" applyNumberFormat="1" applyFont="1" applyFill="1" applyBorder="1" applyAlignment="1" applyProtection="1">
      <alignment vertical="center" wrapText="1"/>
      <protection/>
    </xf>
    <xf numFmtId="0" fontId="7" fillId="0" borderId="0" xfId="0" applyFont="1" applyFill="1" applyAlignment="1">
      <alignment horizontal="right" vertical="center" wrapText="1"/>
    </xf>
    <xf numFmtId="0" fontId="6" fillId="0" borderId="11" xfId="56" applyFont="1" applyBorder="1" applyAlignment="1">
      <alignment horizontal="center" vertical="center"/>
      <protection/>
    </xf>
    <xf numFmtId="0" fontId="20" fillId="0" borderId="0" xfId="58" applyFont="1" applyAlignment="1">
      <alignment horizontal="center"/>
      <protection/>
    </xf>
    <xf numFmtId="0" fontId="20" fillId="0" borderId="0" xfId="58" applyFont="1" applyBorder="1" applyAlignment="1">
      <alignment horizontal="center"/>
      <protection/>
    </xf>
    <xf numFmtId="49" fontId="20" fillId="24" borderId="22" xfId="58" applyNumberFormat="1" applyFont="1" applyFill="1" applyBorder="1" applyAlignment="1">
      <alignment horizontal="center" vertical="center" wrapText="1"/>
      <protection/>
    </xf>
    <xf numFmtId="49" fontId="20" fillId="24" borderId="22" xfId="58" applyNumberFormat="1" applyFont="1" applyFill="1" applyBorder="1" applyAlignment="1">
      <alignment horizontal="center" vertical="center"/>
      <protection/>
    </xf>
    <xf numFmtId="49" fontId="20" fillId="0" borderId="22" xfId="58" applyNumberFormat="1" applyFont="1" applyFill="1" applyBorder="1" applyAlignment="1">
      <alignment horizontal="center" vertical="center" wrapText="1"/>
      <protection/>
    </xf>
    <xf numFmtId="0" fontId="12" fillId="0" borderId="0" xfId="0" applyFont="1" applyFill="1" applyAlignment="1" applyProtection="1">
      <alignment horizontal="left" vertical="center" wrapText="1"/>
      <protection/>
    </xf>
    <xf numFmtId="0" fontId="12" fillId="0" borderId="0" xfId="0" applyFont="1" applyFill="1" applyAlignment="1" applyProtection="1">
      <alignment horizontal="center" vertical="top" wrapText="1"/>
      <protection/>
    </xf>
    <xf numFmtId="0" fontId="27" fillId="0" borderId="0" xfId="0" applyFont="1" applyAlignment="1">
      <alignment horizontal="center" vertical="top"/>
    </xf>
    <xf numFmtId="0" fontId="8" fillId="0" borderId="0" xfId="0" applyFont="1" applyFill="1" applyAlignment="1" applyProtection="1">
      <alignment horizontal="center" vertical="center" wrapText="1"/>
      <protection/>
    </xf>
    <xf numFmtId="0" fontId="6" fillId="0" borderId="0" xfId="60" applyFont="1" applyAlignment="1">
      <alignment horizontal="center" vertical="top"/>
      <protection/>
    </xf>
    <xf numFmtId="0" fontId="0" fillId="0" borderId="0" xfId="0" applyAlignment="1">
      <alignment horizontal="center" vertical="top"/>
    </xf>
    <xf numFmtId="0" fontId="20" fillId="0" borderId="25" xfId="60" applyFont="1" applyBorder="1" applyAlignment="1">
      <alignment horizontal="center" vertical="center"/>
      <protection/>
    </xf>
    <xf numFmtId="0" fontId="20" fillId="0" borderId="26" xfId="60" applyFont="1" applyBorder="1" applyAlignment="1">
      <alignment horizontal="center" vertical="center"/>
      <protection/>
    </xf>
    <xf numFmtId="0" fontId="20" fillId="0" borderId="16" xfId="60" applyFont="1" applyBorder="1" applyAlignment="1">
      <alignment horizontal="center" vertical="center"/>
      <protection/>
    </xf>
    <xf numFmtId="0" fontId="21" fillId="0" borderId="0" xfId="60" applyFont="1" applyAlignment="1">
      <alignment horizontal="center" vertical="top"/>
      <protection/>
    </xf>
    <xf numFmtId="0" fontId="7" fillId="0" borderId="11" xfId="0" applyFont="1" applyBorder="1" applyAlignment="1">
      <alignment horizontal="center" vertical="center"/>
    </xf>
    <xf numFmtId="0" fontId="7" fillId="0" borderId="25" xfId="56" applyFont="1" applyBorder="1" applyAlignment="1">
      <alignment horizontal="center" vertical="center" wrapText="1"/>
      <protection/>
    </xf>
    <xf numFmtId="0" fontId="6" fillId="0" borderId="11" xfId="56" applyFont="1" applyBorder="1" applyAlignment="1">
      <alignment horizontal="left" vertical="center"/>
      <protection/>
    </xf>
    <xf numFmtId="0" fontId="7" fillId="0" borderId="11" xfId="0" applyFont="1" applyBorder="1" applyAlignment="1">
      <alignment horizontal="left" vertical="center"/>
    </xf>
    <xf numFmtId="0" fontId="6" fillId="0" borderId="16" xfId="56" applyFont="1" applyBorder="1" applyAlignment="1">
      <alignment horizontal="center" vertical="center"/>
      <protection/>
    </xf>
    <xf numFmtId="0" fontId="7" fillId="0" borderId="16" xfId="0" applyFont="1" applyBorder="1" applyAlignment="1">
      <alignment horizontal="center" vertical="center"/>
    </xf>
    <xf numFmtId="0" fontId="4" fillId="0" borderId="0" xfId="56" applyFont="1" applyAlignment="1">
      <alignment horizontal="center" vertical="center" wrapText="1"/>
      <protection/>
    </xf>
    <xf numFmtId="0" fontId="7" fillId="0" borderId="11" xfId="56" applyFont="1" applyBorder="1" applyAlignment="1">
      <alignment horizontal="center" vertical="center" wrapText="1"/>
      <protection/>
    </xf>
    <xf numFmtId="0" fontId="6" fillId="0" borderId="20" xfId="56" applyFont="1" applyBorder="1" applyAlignment="1">
      <alignment horizontal="left" vertical="center"/>
      <protection/>
    </xf>
    <xf numFmtId="0" fontId="7" fillId="0" borderId="10" xfId="0" applyFont="1" applyBorder="1" applyAlignment="1">
      <alignment horizontal="left" vertical="center"/>
    </xf>
    <xf numFmtId="0" fontId="1" fillId="0" borderId="0" xfId="57" applyFont="1" applyAlignment="1">
      <alignment horizontal="center" vertical="center" wrapText="1"/>
      <protection/>
    </xf>
    <xf numFmtId="49" fontId="6" fillId="0" borderId="35" xfId="57" applyNumberFormat="1" applyFont="1" applyFill="1" applyBorder="1" applyAlignment="1">
      <alignment horizontal="center"/>
      <protection/>
    </xf>
    <xf numFmtId="49" fontId="6" fillId="0" borderId="36" xfId="57" applyNumberFormat="1" applyFont="1" applyFill="1" applyBorder="1" applyAlignment="1">
      <alignment horizontal="center"/>
      <protection/>
    </xf>
    <xf numFmtId="0" fontId="8" fillId="0" borderId="0" xfId="61" applyFont="1" applyFill="1" applyAlignment="1" applyProtection="1">
      <alignment horizontal="center" wrapText="1"/>
      <protection/>
    </xf>
    <xf numFmtId="0" fontId="8" fillId="0" borderId="0" xfId="61" applyFont="1" applyFill="1" applyAlignment="1" applyProtection="1">
      <alignment horizontal="center"/>
      <protection/>
    </xf>
    <xf numFmtId="0" fontId="7" fillId="0" borderId="0" xfId="0" applyFont="1" applyFill="1" applyBorder="1" applyAlignment="1">
      <alignment horizontal="justify" vertical="center" wrapText="1"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" xfId="55"/>
    <cellStyle name="Normál 2 2" xfId="56"/>
    <cellStyle name="Normál 3 2" xfId="57"/>
    <cellStyle name="Normál 5" xfId="58"/>
    <cellStyle name="Normál_KVRENMUNKA" xfId="59"/>
    <cellStyle name="Normál_Munkafüzet2" xfId="60"/>
    <cellStyle name="Normál_SEGEDLETEK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D34">
      <selection activeCell="G6" sqref="G6"/>
    </sheetView>
  </sheetViews>
  <sheetFormatPr defaultColWidth="9.00390625" defaultRowHeight="12.75"/>
  <cols>
    <col min="1" max="1" width="6.00390625" style="76" customWidth="1"/>
    <col min="2" max="2" width="26.25390625" style="76" customWidth="1"/>
    <col min="3" max="3" width="9.125" style="76" customWidth="1"/>
    <col min="4" max="4" width="8.625" style="77" customWidth="1"/>
    <col min="5" max="5" width="12.875" style="77" customWidth="1"/>
    <col min="6" max="6" width="8.875" style="77" customWidth="1"/>
    <col min="7" max="7" width="10.25390625" style="77" customWidth="1"/>
    <col min="8" max="8" width="9.375" style="79" customWidth="1"/>
    <col min="9" max="9" width="9.375" style="77" customWidth="1"/>
    <col min="10" max="10" width="8.875" style="76" customWidth="1"/>
    <col min="11" max="11" width="9.875" style="77" customWidth="1"/>
    <col min="12" max="12" width="7.125" style="77" customWidth="1"/>
    <col min="13" max="15" width="8.00390625" style="76" customWidth="1"/>
    <col min="16" max="16" width="9.25390625" style="76" customWidth="1"/>
    <col min="17" max="17" width="7.125" style="77" customWidth="1"/>
    <col min="18" max="18" width="8.00390625" style="77" customWidth="1"/>
    <col min="19" max="19" width="8.875" style="76" customWidth="1"/>
    <col min="20" max="20" width="9.125" style="76" customWidth="1"/>
    <col min="21" max="21" width="10.625" style="76" customWidth="1"/>
    <col min="22" max="22" width="9.75390625" style="76" customWidth="1"/>
    <col min="23" max="23" width="7.375" style="80" customWidth="1"/>
  </cols>
  <sheetData>
    <row r="1" spans="2:23" ht="12.75">
      <c r="B1" s="274" t="s">
        <v>262</v>
      </c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</row>
    <row r="2" spans="2:23" ht="12.75"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</row>
    <row r="3" spans="1:23" ht="12.75">
      <c r="A3" s="276" t="s">
        <v>0</v>
      </c>
      <c r="B3" s="277" t="s">
        <v>1</v>
      </c>
      <c r="C3" s="60" t="s">
        <v>5</v>
      </c>
      <c r="D3" s="60" t="s">
        <v>111</v>
      </c>
      <c r="E3" s="60" t="s">
        <v>3</v>
      </c>
      <c r="F3" s="60" t="s">
        <v>6</v>
      </c>
      <c r="G3" s="60" t="s">
        <v>120</v>
      </c>
      <c r="H3" s="61" t="s">
        <v>10</v>
      </c>
      <c r="I3" s="60" t="s">
        <v>190</v>
      </c>
      <c r="J3" s="60" t="s">
        <v>9</v>
      </c>
      <c r="K3" s="60" t="s">
        <v>2</v>
      </c>
      <c r="L3" s="60" t="s">
        <v>7</v>
      </c>
      <c r="M3" s="60" t="s">
        <v>4</v>
      </c>
      <c r="N3" s="60" t="s">
        <v>8</v>
      </c>
      <c r="O3" s="60" t="s">
        <v>116</v>
      </c>
      <c r="P3" s="60" t="s">
        <v>118</v>
      </c>
      <c r="Q3" s="60" t="s">
        <v>117</v>
      </c>
      <c r="R3" s="60" t="s">
        <v>112</v>
      </c>
      <c r="S3" s="60" t="s">
        <v>113</v>
      </c>
      <c r="T3" s="60" t="s">
        <v>11</v>
      </c>
      <c r="U3" s="60" t="s">
        <v>119</v>
      </c>
      <c r="V3" s="60" t="s">
        <v>115</v>
      </c>
      <c r="W3" s="278" t="s">
        <v>194</v>
      </c>
    </row>
    <row r="4" spans="1:23" s="44" customFormat="1" ht="58.5" customHeight="1">
      <c r="A4" s="276"/>
      <c r="B4" s="277"/>
      <c r="C4" s="62" t="s">
        <v>16</v>
      </c>
      <c r="D4" s="62" t="s">
        <v>106</v>
      </c>
      <c r="E4" s="62" t="s">
        <v>14</v>
      </c>
      <c r="F4" s="62" t="s">
        <v>189</v>
      </c>
      <c r="G4" s="62" t="s">
        <v>123</v>
      </c>
      <c r="H4" s="63" t="s">
        <v>19</v>
      </c>
      <c r="I4" s="64" t="s">
        <v>191</v>
      </c>
      <c r="J4" s="62" t="s">
        <v>18</v>
      </c>
      <c r="K4" s="62" t="s">
        <v>13</v>
      </c>
      <c r="L4" s="62" t="s">
        <v>17</v>
      </c>
      <c r="M4" s="62" t="s">
        <v>15</v>
      </c>
      <c r="N4" s="62" t="s">
        <v>105</v>
      </c>
      <c r="O4" s="62" t="s">
        <v>110</v>
      </c>
      <c r="P4" s="62" t="s">
        <v>108</v>
      </c>
      <c r="Q4" s="62" t="s">
        <v>109</v>
      </c>
      <c r="R4" s="62" t="s">
        <v>20</v>
      </c>
      <c r="S4" s="62" t="s">
        <v>114</v>
      </c>
      <c r="T4" s="62" t="s">
        <v>193</v>
      </c>
      <c r="U4" s="62" t="s">
        <v>183</v>
      </c>
      <c r="V4" s="62" t="s">
        <v>185</v>
      </c>
      <c r="W4" s="278"/>
    </row>
    <row r="5" spans="1:23" s="58" customFormat="1" ht="12.75">
      <c r="A5" s="82" t="s">
        <v>101</v>
      </c>
      <c r="B5" s="83" t="s">
        <v>22</v>
      </c>
      <c r="C5" s="65">
        <v>7279</v>
      </c>
      <c r="D5" s="65"/>
      <c r="E5" s="65"/>
      <c r="F5" s="65"/>
      <c r="G5" s="65"/>
      <c r="H5" s="66">
        <v>40454</v>
      </c>
      <c r="I5" s="65"/>
      <c r="J5" s="65"/>
      <c r="K5" s="65"/>
      <c r="L5" s="65"/>
      <c r="M5" s="65"/>
      <c r="N5" s="65">
        <v>1287</v>
      </c>
      <c r="O5" s="65"/>
      <c r="P5" s="65">
        <v>2317</v>
      </c>
      <c r="Q5" s="65"/>
      <c r="R5" s="65"/>
      <c r="S5" s="65"/>
      <c r="T5" s="65"/>
      <c r="U5" s="65"/>
      <c r="V5" s="65"/>
      <c r="W5" s="65">
        <f>SUM(C5:C5,D5,E5,F5,G5,H5:J5,K5,L5:M5,N5,O5:P5,Q5,R5:S5,T5,U5:V5)</f>
        <v>51337</v>
      </c>
    </row>
    <row r="6" spans="1:23" s="58" customFormat="1" ht="12.75">
      <c r="A6" s="82">
        <f>A5+1</f>
        <v>2</v>
      </c>
      <c r="B6" s="83" t="s">
        <v>24</v>
      </c>
      <c r="C6" s="65">
        <v>1981</v>
      </c>
      <c r="D6" s="65"/>
      <c r="E6" s="65"/>
      <c r="F6" s="65"/>
      <c r="G6" s="65"/>
      <c r="H6" s="66">
        <v>1888</v>
      </c>
      <c r="I6" s="65"/>
      <c r="J6" s="65"/>
      <c r="K6" s="65"/>
      <c r="L6" s="65"/>
      <c r="M6" s="65"/>
      <c r="N6" s="65"/>
      <c r="O6" s="65"/>
      <c r="P6" s="65">
        <v>575</v>
      </c>
      <c r="Q6" s="65"/>
      <c r="R6" s="65"/>
      <c r="S6" s="65"/>
      <c r="T6" s="65"/>
      <c r="U6" s="65"/>
      <c r="V6" s="65"/>
      <c r="W6" s="65">
        <f aca="true" t="shared" si="0" ref="W6:W51">SUM(C6:C6,D6,E6,F6,G6,H6:J6,K6,L6:M6,N6,O6:P6,Q6,R6:S6,T6,U6:V6)</f>
        <v>4444</v>
      </c>
    </row>
    <row r="7" spans="1:23" ht="12.75">
      <c r="A7" s="84">
        <f aca="true" t="shared" si="1" ref="A7:A35">A6+1</f>
        <v>3</v>
      </c>
      <c r="B7" s="85" t="s">
        <v>188</v>
      </c>
      <c r="C7" s="67"/>
      <c r="D7" s="67"/>
      <c r="E7" s="67"/>
      <c r="F7" s="67"/>
      <c r="G7" s="67"/>
      <c r="H7" s="68"/>
      <c r="I7" s="67"/>
      <c r="J7" s="67"/>
      <c r="K7" s="67"/>
      <c r="L7" s="67"/>
      <c r="M7" s="67"/>
      <c r="N7" s="67"/>
      <c r="O7" s="67"/>
      <c r="P7" s="69">
        <v>20</v>
      </c>
      <c r="Q7" s="67"/>
      <c r="R7" s="67"/>
      <c r="S7" s="67"/>
      <c r="T7" s="67"/>
      <c r="U7" s="67"/>
      <c r="V7" s="67"/>
      <c r="W7" s="81">
        <f t="shared" si="0"/>
        <v>20</v>
      </c>
    </row>
    <row r="8" spans="1:23" ht="12.75">
      <c r="A8" s="84">
        <f t="shared" si="1"/>
        <v>4</v>
      </c>
      <c r="B8" s="86" t="s">
        <v>26</v>
      </c>
      <c r="C8" s="70">
        <v>250</v>
      </c>
      <c r="D8" s="70">
        <v>0</v>
      </c>
      <c r="E8" s="71"/>
      <c r="F8" s="70"/>
      <c r="G8" s="70"/>
      <c r="H8" s="72"/>
      <c r="I8" s="70"/>
      <c r="J8" s="70"/>
      <c r="K8" s="71"/>
      <c r="L8" s="70"/>
      <c r="M8" s="70"/>
      <c r="N8" s="70">
        <v>0</v>
      </c>
      <c r="O8" s="71"/>
      <c r="P8" s="70">
        <v>15</v>
      </c>
      <c r="Q8" s="70"/>
      <c r="R8" s="70"/>
      <c r="S8" s="70"/>
      <c r="T8" s="70"/>
      <c r="U8" s="70"/>
      <c r="V8" s="70"/>
      <c r="W8" s="81">
        <f t="shared" si="0"/>
        <v>265</v>
      </c>
    </row>
    <row r="9" spans="1:23" ht="12.75">
      <c r="A9" s="84">
        <f t="shared" si="1"/>
        <v>5</v>
      </c>
      <c r="B9" s="86" t="s">
        <v>187</v>
      </c>
      <c r="C9" s="70">
        <v>31</v>
      </c>
      <c r="D9" s="70"/>
      <c r="E9" s="71"/>
      <c r="F9" s="70"/>
      <c r="G9" s="70"/>
      <c r="H9" s="72"/>
      <c r="I9" s="70"/>
      <c r="J9" s="70"/>
      <c r="K9" s="71"/>
      <c r="L9" s="70"/>
      <c r="M9" s="70"/>
      <c r="N9" s="70"/>
      <c r="O9" s="71"/>
      <c r="P9" s="70"/>
      <c r="Q9" s="70"/>
      <c r="R9" s="70"/>
      <c r="S9" s="70"/>
      <c r="T9" s="70"/>
      <c r="U9" s="70"/>
      <c r="V9" s="70"/>
      <c r="W9" s="81">
        <f t="shared" si="0"/>
        <v>31</v>
      </c>
    </row>
    <row r="10" spans="1:23" ht="12.75">
      <c r="A10" s="84">
        <f t="shared" si="1"/>
        <v>6</v>
      </c>
      <c r="B10" s="86" t="s">
        <v>28</v>
      </c>
      <c r="C10" s="70"/>
      <c r="D10" s="70">
        <v>50</v>
      </c>
      <c r="E10" s="70"/>
      <c r="F10" s="70"/>
      <c r="G10" s="70"/>
      <c r="H10" s="72"/>
      <c r="I10" s="70"/>
      <c r="J10" s="70"/>
      <c r="K10" s="70"/>
      <c r="L10" s="70"/>
      <c r="M10" s="70">
        <v>1000</v>
      </c>
      <c r="N10" s="70">
        <v>80</v>
      </c>
      <c r="O10" s="70"/>
      <c r="P10" s="70"/>
      <c r="Q10" s="70"/>
      <c r="R10" s="70">
        <v>20</v>
      </c>
      <c r="S10" s="70"/>
      <c r="T10" s="70"/>
      <c r="U10" s="70"/>
      <c r="V10" s="70"/>
      <c r="W10" s="81">
        <f t="shared" si="0"/>
        <v>1150</v>
      </c>
    </row>
    <row r="11" spans="1:23" ht="12.75">
      <c r="A11" s="84">
        <f t="shared" si="1"/>
        <v>7</v>
      </c>
      <c r="B11" s="86" t="s">
        <v>30</v>
      </c>
      <c r="C11" s="70">
        <v>80</v>
      </c>
      <c r="D11" s="70"/>
      <c r="E11" s="70"/>
      <c r="F11" s="70"/>
      <c r="G11" s="70"/>
      <c r="H11" s="72">
        <v>150</v>
      </c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81">
        <f t="shared" si="0"/>
        <v>230</v>
      </c>
    </row>
    <row r="12" spans="1:23" ht="12.75">
      <c r="A12" s="84">
        <f t="shared" si="1"/>
        <v>8</v>
      </c>
      <c r="B12" s="86" t="s">
        <v>32</v>
      </c>
      <c r="C12" s="70"/>
      <c r="D12" s="70"/>
      <c r="E12" s="70"/>
      <c r="F12" s="70"/>
      <c r="G12" s="70"/>
      <c r="H12" s="72"/>
      <c r="I12" s="70"/>
      <c r="J12" s="70"/>
      <c r="K12" s="70"/>
      <c r="L12" s="70"/>
      <c r="M12" s="70"/>
      <c r="N12" s="70"/>
      <c r="O12" s="70"/>
      <c r="P12" s="70">
        <v>15</v>
      </c>
      <c r="Q12" s="70"/>
      <c r="R12" s="70"/>
      <c r="S12" s="70"/>
      <c r="T12" s="70"/>
      <c r="U12" s="70"/>
      <c r="V12" s="70"/>
      <c r="W12" s="81">
        <f t="shared" si="0"/>
        <v>15</v>
      </c>
    </row>
    <row r="13" spans="1:23" ht="12.75">
      <c r="A13" s="84">
        <f t="shared" si="1"/>
        <v>9</v>
      </c>
      <c r="B13" s="86" t="s">
        <v>34</v>
      </c>
      <c r="C13" s="70"/>
      <c r="D13" s="70"/>
      <c r="E13" s="70"/>
      <c r="F13" s="70"/>
      <c r="G13" s="70"/>
      <c r="H13" s="72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81">
        <f t="shared" si="0"/>
        <v>0</v>
      </c>
    </row>
    <row r="14" spans="1:23" ht="12.75">
      <c r="A14" s="84">
        <f t="shared" si="1"/>
        <v>10</v>
      </c>
      <c r="B14" s="86" t="s">
        <v>36</v>
      </c>
      <c r="C14" s="70">
        <v>100</v>
      </c>
      <c r="D14" s="70">
        <v>60</v>
      </c>
      <c r="E14" s="70"/>
      <c r="F14" s="70">
        <v>945</v>
      </c>
      <c r="G14" s="70"/>
      <c r="H14" s="72"/>
      <c r="I14" s="70"/>
      <c r="J14" s="70"/>
      <c r="K14" s="70"/>
      <c r="L14" s="70"/>
      <c r="M14" s="70">
        <v>100</v>
      </c>
      <c r="N14" s="70">
        <v>100</v>
      </c>
      <c r="O14" s="70"/>
      <c r="P14" s="70">
        <v>20</v>
      </c>
      <c r="Q14" s="70"/>
      <c r="R14" s="70"/>
      <c r="S14" s="70"/>
      <c r="T14" s="70"/>
      <c r="U14" s="70"/>
      <c r="V14" s="70"/>
      <c r="W14" s="81">
        <f t="shared" si="0"/>
        <v>1325</v>
      </c>
    </row>
    <row r="15" spans="1:23" ht="12.75">
      <c r="A15" s="84">
        <f t="shared" si="1"/>
        <v>11</v>
      </c>
      <c r="B15" s="86" t="s">
        <v>38</v>
      </c>
      <c r="C15" s="70">
        <v>340</v>
      </c>
      <c r="D15" s="70"/>
      <c r="E15" s="70"/>
      <c r="F15" s="70"/>
      <c r="G15" s="70"/>
      <c r="H15" s="72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81">
        <f t="shared" si="0"/>
        <v>340</v>
      </c>
    </row>
    <row r="16" spans="1:23" ht="12.75">
      <c r="A16" s="84">
        <f t="shared" si="1"/>
        <v>12</v>
      </c>
      <c r="B16" s="86" t="s">
        <v>107</v>
      </c>
      <c r="C16" s="70"/>
      <c r="D16" s="70"/>
      <c r="E16" s="70"/>
      <c r="F16" s="70"/>
      <c r="G16" s="70"/>
      <c r="H16" s="72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>
        <v>7542</v>
      </c>
      <c r="V16" s="70"/>
      <c r="W16" s="81">
        <f t="shared" si="0"/>
        <v>7542</v>
      </c>
    </row>
    <row r="17" spans="1:23" ht="12.75">
      <c r="A17" s="84">
        <f t="shared" si="1"/>
        <v>13</v>
      </c>
      <c r="B17" s="86" t="s">
        <v>39</v>
      </c>
      <c r="C17" s="70"/>
      <c r="D17" s="70"/>
      <c r="E17" s="70"/>
      <c r="F17" s="70"/>
      <c r="G17" s="70"/>
      <c r="H17" s="72"/>
      <c r="I17" s="70"/>
      <c r="J17" s="70"/>
      <c r="K17" s="70"/>
      <c r="L17" s="70">
        <v>656</v>
      </c>
      <c r="M17" s="70"/>
      <c r="N17" s="70"/>
      <c r="O17" s="70"/>
      <c r="P17" s="70"/>
      <c r="Q17" s="70"/>
      <c r="R17" s="70"/>
      <c r="S17" s="70"/>
      <c r="T17" s="70"/>
      <c r="U17" s="70">
        <v>381</v>
      </c>
      <c r="V17" s="70"/>
      <c r="W17" s="81">
        <f t="shared" si="0"/>
        <v>1037</v>
      </c>
    </row>
    <row r="18" spans="1:23" ht="12.75">
      <c r="A18" s="84">
        <f t="shared" si="1"/>
        <v>14</v>
      </c>
      <c r="B18" s="86" t="s">
        <v>40</v>
      </c>
      <c r="C18" s="70">
        <v>50</v>
      </c>
      <c r="D18" s="70"/>
      <c r="E18" s="70"/>
      <c r="F18" s="70"/>
      <c r="G18" s="70"/>
      <c r="H18" s="72"/>
      <c r="I18" s="70"/>
      <c r="J18" s="70"/>
      <c r="K18" s="70"/>
      <c r="L18" s="70"/>
      <c r="M18" s="70"/>
      <c r="N18" s="70">
        <v>100</v>
      </c>
      <c r="O18" s="70">
        <v>100</v>
      </c>
      <c r="P18" s="70"/>
      <c r="Q18" s="70"/>
      <c r="R18" s="70"/>
      <c r="S18" s="70"/>
      <c r="T18" s="70"/>
      <c r="U18" s="70"/>
      <c r="V18" s="70"/>
      <c r="W18" s="81">
        <f t="shared" si="0"/>
        <v>250</v>
      </c>
    </row>
    <row r="19" spans="1:23" ht="12.75">
      <c r="A19" s="84">
        <f t="shared" si="1"/>
        <v>15</v>
      </c>
      <c r="B19" s="86" t="s">
        <v>41</v>
      </c>
      <c r="C19" s="70">
        <v>350</v>
      </c>
      <c r="D19" s="70">
        <v>10</v>
      </c>
      <c r="E19" s="70">
        <v>30</v>
      </c>
      <c r="F19" s="70"/>
      <c r="G19" s="70"/>
      <c r="H19" s="72"/>
      <c r="I19" s="70"/>
      <c r="J19" s="70"/>
      <c r="K19" s="70"/>
      <c r="L19" s="70">
        <v>1382</v>
      </c>
      <c r="M19" s="70"/>
      <c r="N19" s="70">
        <v>40</v>
      </c>
      <c r="O19" s="70">
        <v>100</v>
      </c>
      <c r="P19" s="70"/>
      <c r="Q19" s="70"/>
      <c r="R19" s="70">
        <v>5</v>
      </c>
      <c r="S19" s="70"/>
      <c r="T19" s="70"/>
      <c r="U19" s="70"/>
      <c r="V19" s="70"/>
      <c r="W19" s="81">
        <f t="shared" si="0"/>
        <v>1917</v>
      </c>
    </row>
    <row r="20" spans="1:23" ht="12.75">
      <c r="A20" s="84">
        <f t="shared" si="1"/>
        <v>16</v>
      </c>
      <c r="B20" s="86" t="s">
        <v>42</v>
      </c>
      <c r="C20" s="70">
        <v>100</v>
      </c>
      <c r="D20" s="70">
        <v>10</v>
      </c>
      <c r="E20" s="70"/>
      <c r="F20" s="70"/>
      <c r="G20" s="70"/>
      <c r="H20" s="72"/>
      <c r="I20" s="70"/>
      <c r="J20" s="70"/>
      <c r="K20" s="70"/>
      <c r="L20" s="70"/>
      <c r="M20" s="70"/>
      <c r="N20" s="70">
        <v>20</v>
      </c>
      <c r="O20" s="70">
        <v>40</v>
      </c>
      <c r="P20" s="70"/>
      <c r="Q20" s="70"/>
      <c r="R20" s="70"/>
      <c r="S20" s="70"/>
      <c r="T20" s="70"/>
      <c r="U20" s="70"/>
      <c r="V20" s="70"/>
      <c r="W20" s="81">
        <f t="shared" si="0"/>
        <v>170</v>
      </c>
    </row>
    <row r="21" spans="1:23" ht="12.75">
      <c r="A21" s="84">
        <f t="shared" si="1"/>
        <v>17</v>
      </c>
      <c r="B21" s="86" t="s">
        <v>43</v>
      </c>
      <c r="C21" s="70"/>
      <c r="D21" s="70"/>
      <c r="E21" s="70"/>
      <c r="F21" s="70"/>
      <c r="G21" s="70"/>
      <c r="H21" s="72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81">
        <f t="shared" si="0"/>
        <v>0</v>
      </c>
    </row>
    <row r="22" spans="1:23" ht="12.75">
      <c r="A22" s="84">
        <f t="shared" si="1"/>
        <v>18</v>
      </c>
      <c r="B22" s="86" t="s">
        <v>44</v>
      </c>
      <c r="C22" s="70">
        <v>50</v>
      </c>
      <c r="D22" s="70"/>
      <c r="E22" s="70"/>
      <c r="F22" s="70"/>
      <c r="G22" s="70"/>
      <c r="H22" s="72"/>
      <c r="I22" s="70"/>
      <c r="J22" s="70"/>
      <c r="K22" s="70"/>
      <c r="L22" s="70">
        <v>444</v>
      </c>
      <c r="M22" s="70">
        <v>200</v>
      </c>
      <c r="N22" s="70">
        <v>68</v>
      </c>
      <c r="O22" s="70"/>
      <c r="P22" s="70"/>
      <c r="Q22" s="70"/>
      <c r="R22" s="70"/>
      <c r="S22" s="70"/>
      <c r="T22" s="70"/>
      <c r="U22" s="70"/>
      <c r="V22" s="70"/>
      <c r="W22" s="81">
        <f t="shared" si="0"/>
        <v>762</v>
      </c>
    </row>
    <row r="23" spans="1:23" ht="12.75">
      <c r="A23" s="84">
        <f t="shared" si="1"/>
        <v>19</v>
      </c>
      <c r="B23" s="86" t="s">
        <v>45</v>
      </c>
      <c r="C23" s="70">
        <v>350</v>
      </c>
      <c r="D23" s="70"/>
      <c r="E23" s="70"/>
      <c r="F23" s="70"/>
      <c r="G23" s="70"/>
      <c r="H23" s="72"/>
      <c r="I23" s="70">
        <v>1110</v>
      </c>
      <c r="J23" s="70">
        <v>192</v>
      </c>
      <c r="K23" s="70"/>
      <c r="L23" s="70">
        <v>471</v>
      </c>
      <c r="M23" s="70"/>
      <c r="N23" s="70"/>
      <c r="O23" s="70">
        <v>540</v>
      </c>
      <c r="P23" s="70"/>
      <c r="Q23" s="70">
        <v>13</v>
      </c>
      <c r="R23" s="70"/>
      <c r="S23" s="70"/>
      <c r="T23" s="70"/>
      <c r="U23" s="70"/>
      <c r="V23" s="70"/>
      <c r="W23" s="81">
        <f t="shared" si="0"/>
        <v>2676</v>
      </c>
    </row>
    <row r="24" spans="1:23" ht="12.75">
      <c r="A24" s="84">
        <f t="shared" si="1"/>
        <v>20</v>
      </c>
      <c r="B24" s="86" t="s">
        <v>46</v>
      </c>
      <c r="C24" s="70"/>
      <c r="D24" s="70"/>
      <c r="E24" s="70"/>
      <c r="F24" s="70"/>
      <c r="G24" s="70"/>
      <c r="H24" s="72"/>
      <c r="I24" s="70"/>
      <c r="J24" s="70"/>
      <c r="K24" s="70">
        <v>879</v>
      </c>
      <c r="L24" s="70"/>
      <c r="M24" s="70"/>
      <c r="N24" s="70"/>
      <c r="O24" s="70"/>
      <c r="P24" s="70"/>
      <c r="Q24" s="70"/>
      <c r="R24" s="70" t="s">
        <v>100</v>
      </c>
      <c r="S24" s="70"/>
      <c r="T24" s="70"/>
      <c r="U24" s="70"/>
      <c r="V24" s="70"/>
      <c r="W24" s="81">
        <f t="shared" si="0"/>
        <v>879</v>
      </c>
    </row>
    <row r="25" spans="1:23" ht="12.75">
      <c r="A25" s="84">
        <f t="shared" si="1"/>
        <v>21</v>
      </c>
      <c r="B25" s="85" t="s">
        <v>47</v>
      </c>
      <c r="C25" s="70"/>
      <c r="D25" s="70"/>
      <c r="E25" s="70"/>
      <c r="F25" s="70"/>
      <c r="G25" s="70"/>
      <c r="H25" s="72"/>
      <c r="I25" s="70"/>
      <c r="J25" s="70"/>
      <c r="K25" s="70"/>
      <c r="L25" s="70"/>
      <c r="M25" s="70"/>
      <c r="N25" s="70">
        <v>300</v>
      </c>
      <c r="O25" s="70"/>
      <c r="P25" s="70">
        <v>25</v>
      </c>
      <c r="Q25" s="70"/>
      <c r="R25" s="70"/>
      <c r="S25" s="70"/>
      <c r="T25" s="70"/>
      <c r="U25" s="70"/>
      <c r="V25" s="70"/>
      <c r="W25" s="81">
        <f t="shared" si="0"/>
        <v>325</v>
      </c>
    </row>
    <row r="26" spans="1:23" ht="12.75">
      <c r="A26" s="84">
        <f t="shared" si="1"/>
        <v>22</v>
      </c>
      <c r="B26" s="85" t="s">
        <v>48</v>
      </c>
      <c r="C26" s="70"/>
      <c r="D26" s="70"/>
      <c r="E26" s="70">
        <v>408</v>
      </c>
      <c r="F26" s="70"/>
      <c r="G26" s="70"/>
      <c r="H26" s="72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81">
        <f t="shared" si="0"/>
        <v>408</v>
      </c>
    </row>
    <row r="27" spans="1:23" ht="12.75">
      <c r="A27" s="84">
        <f t="shared" si="1"/>
        <v>23</v>
      </c>
      <c r="B27" s="85" t="s">
        <v>49</v>
      </c>
      <c r="C27" s="70"/>
      <c r="D27" s="70"/>
      <c r="E27" s="70"/>
      <c r="F27" s="70"/>
      <c r="G27" s="70"/>
      <c r="H27" s="72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81">
        <f t="shared" si="0"/>
        <v>0</v>
      </c>
    </row>
    <row r="28" spans="1:23" ht="12.75">
      <c r="A28" s="84">
        <f t="shared" si="1"/>
        <v>24</v>
      </c>
      <c r="B28" s="85" t="s">
        <v>50</v>
      </c>
      <c r="C28" s="70">
        <v>300</v>
      </c>
      <c r="D28" s="70"/>
      <c r="E28" s="70"/>
      <c r="F28" s="70"/>
      <c r="G28" s="70"/>
      <c r="H28" s="72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81">
        <f t="shared" si="0"/>
        <v>300</v>
      </c>
    </row>
    <row r="29" spans="1:23" ht="12.75">
      <c r="A29" s="84">
        <f t="shared" si="1"/>
        <v>25</v>
      </c>
      <c r="B29" s="85" t="s">
        <v>51</v>
      </c>
      <c r="C29" s="70">
        <v>459</v>
      </c>
      <c r="D29" s="70">
        <v>34</v>
      </c>
      <c r="E29" s="70">
        <v>118</v>
      </c>
      <c r="F29" s="70">
        <v>255</v>
      </c>
      <c r="G29" s="70"/>
      <c r="H29" s="72">
        <v>40</v>
      </c>
      <c r="I29" s="70">
        <v>300</v>
      </c>
      <c r="J29" s="70"/>
      <c r="K29" s="70">
        <v>237</v>
      </c>
      <c r="L29" s="70">
        <v>797</v>
      </c>
      <c r="M29" s="70">
        <v>351</v>
      </c>
      <c r="N29" s="70">
        <v>110</v>
      </c>
      <c r="O29" s="70">
        <v>65</v>
      </c>
      <c r="P29" s="70">
        <v>26</v>
      </c>
      <c r="Q29" s="70"/>
      <c r="R29" s="70">
        <v>7</v>
      </c>
      <c r="S29" s="70"/>
      <c r="T29" s="70"/>
      <c r="U29" s="70">
        <v>2139</v>
      </c>
      <c r="V29" s="70"/>
      <c r="W29" s="81">
        <f t="shared" si="0"/>
        <v>4938</v>
      </c>
    </row>
    <row r="30" spans="1:23" ht="12.75">
      <c r="A30" s="84">
        <f t="shared" si="1"/>
        <v>26</v>
      </c>
      <c r="B30" s="85" t="s">
        <v>52</v>
      </c>
      <c r="C30" s="70"/>
      <c r="D30" s="70"/>
      <c r="E30" s="70"/>
      <c r="F30" s="70"/>
      <c r="G30" s="70"/>
      <c r="H30" s="72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81">
        <f t="shared" si="0"/>
        <v>0</v>
      </c>
    </row>
    <row r="31" spans="1:23" ht="25.5">
      <c r="A31" s="84">
        <f t="shared" si="1"/>
        <v>27</v>
      </c>
      <c r="B31" s="87" t="s">
        <v>219</v>
      </c>
      <c r="C31" s="70"/>
      <c r="D31" s="70"/>
      <c r="E31" s="70"/>
      <c r="F31" s="70"/>
      <c r="G31" s="70">
        <v>1000</v>
      </c>
      <c r="H31" s="72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81">
        <f t="shared" si="0"/>
        <v>1000</v>
      </c>
    </row>
    <row r="32" spans="1:23" ht="12.75">
      <c r="A32" s="84">
        <f t="shared" si="1"/>
        <v>28</v>
      </c>
      <c r="B32" s="85" t="s">
        <v>53</v>
      </c>
      <c r="C32" s="70"/>
      <c r="D32" s="70"/>
      <c r="E32" s="70"/>
      <c r="F32" s="70"/>
      <c r="G32" s="70"/>
      <c r="H32" s="72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81">
        <f t="shared" si="0"/>
        <v>0</v>
      </c>
    </row>
    <row r="33" spans="1:23" ht="12.75">
      <c r="A33" s="84">
        <f t="shared" si="1"/>
        <v>29</v>
      </c>
      <c r="B33" s="85" t="s">
        <v>54</v>
      </c>
      <c r="C33" s="70"/>
      <c r="D33" s="70"/>
      <c r="E33" s="70"/>
      <c r="F33" s="70"/>
      <c r="G33" s="70"/>
      <c r="H33" s="72"/>
      <c r="I33" s="70"/>
      <c r="J33" s="70"/>
      <c r="K33" s="70"/>
      <c r="L33" s="70"/>
      <c r="M33" s="70"/>
      <c r="N33" s="70"/>
      <c r="O33" s="70"/>
      <c r="P33" s="70">
        <v>25</v>
      </c>
      <c r="Q33" s="70"/>
      <c r="R33" s="70"/>
      <c r="S33" s="70"/>
      <c r="T33" s="70"/>
      <c r="U33" s="70"/>
      <c r="V33" s="70"/>
      <c r="W33" s="81">
        <f t="shared" si="0"/>
        <v>25</v>
      </c>
    </row>
    <row r="34" spans="1:23" ht="12.75">
      <c r="A34" s="84">
        <f t="shared" si="1"/>
        <v>30</v>
      </c>
      <c r="B34" s="85" t="s">
        <v>55</v>
      </c>
      <c r="C34" s="70"/>
      <c r="D34" s="70"/>
      <c r="E34" s="70"/>
      <c r="F34" s="70"/>
      <c r="G34" s="70"/>
      <c r="H34" s="72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81">
        <f t="shared" si="0"/>
        <v>0</v>
      </c>
    </row>
    <row r="35" spans="1:23" ht="12.75">
      <c r="A35" s="84">
        <f t="shared" si="1"/>
        <v>31</v>
      </c>
      <c r="B35" s="85" t="s">
        <v>56</v>
      </c>
      <c r="C35" s="70"/>
      <c r="D35" s="70"/>
      <c r="E35" s="70"/>
      <c r="F35" s="70"/>
      <c r="G35" s="70"/>
      <c r="H35" s="72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81">
        <f t="shared" si="0"/>
        <v>0</v>
      </c>
    </row>
    <row r="36" spans="1:23" s="58" customFormat="1" ht="12.75">
      <c r="A36" s="82">
        <v>32</v>
      </c>
      <c r="B36" s="83" t="s">
        <v>57</v>
      </c>
      <c r="C36" s="65">
        <f aca="true" t="shared" si="2" ref="C36:V36">SUM(C7:C35)</f>
        <v>2460</v>
      </c>
      <c r="D36" s="65">
        <f t="shared" si="2"/>
        <v>164</v>
      </c>
      <c r="E36" s="65">
        <f t="shared" si="2"/>
        <v>556</v>
      </c>
      <c r="F36" s="65">
        <f t="shared" si="2"/>
        <v>1200</v>
      </c>
      <c r="G36" s="65">
        <f t="shared" si="2"/>
        <v>1000</v>
      </c>
      <c r="H36" s="66">
        <f t="shared" si="2"/>
        <v>190</v>
      </c>
      <c r="I36" s="65"/>
      <c r="J36" s="65">
        <f t="shared" si="2"/>
        <v>192</v>
      </c>
      <c r="K36" s="65">
        <f t="shared" si="2"/>
        <v>1116</v>
      </c>
      <c r="L36" s="65">
        <f t="shared" si="2"/>
        <v>3750</v>
      </c>
      <c r="M36" s="65">
        <f t="shared" si="2"/>
        <v>1651</v>
      </c>
      <c r="N36" s="65">
        <f t="shared" si="2"/>
        <v>818</v>
      </c>
      <c r="O36" s="65">
        <f t="shared" si="2"/>
        <v>845</v>
      </c>
      <c r="P36" s="65">
        <f t="shared" si="2"/>
        <v>146</v>
      </c>
      <c r="Q36" s="65">
        <f t="shared" si="2"/>
        <v>13</v>
      </c>
      <c r="R36" s="65">
        <f t="shared" si="2"/>
        <v>32</v>
      </c>
      <c r="S36" s="65">
        <f t="shared" si="2"/>
        <v>0</v>
      </c>
      <c r="T36" s="65">
        <f t="shared" si="2"/>
        <v>0</v>
      </c>
      <c r="U36" s="65">
        <f t="shared" si="2"/>
        <v>10062</v>
      </c>
      <c r="V36" s="65">
        <f t="shared" si="2"/>
        <v>0</v>
      </c>
      <c r="W36" s="65">
        <f t="shared" si="0"/>
        <v>24195</v>
      </c>
    </row>
    <row r="37" spans="1:23" s="58" customFormat="1" ht="12.75">
      <c r="A37" s="82">
        <v>33</v>
      </c>
      <c r="B37" s="83" t="s">
        <v>102</v>
      </c>
      <c r="C37" s="65">
        <f aca="true" t="shared" si="3" ref="C37:V37">C38+C39+C40</f>
        <v>336</v>
      </c>
      <c r="D37" s="65">
        <f t="shared" si="3"/>
        <v>0</v>
      </c>
      <c r="E37" s="65">
        <f t="shared" si="3"/>
        <v>0</v>
      </c>
      <c r="F37" s="65">
        <f t="shared" si="3"/>
        <v>0</v>
      </c>
      <c r="G37" s="65">
        <f t="shared" si="3"/>
        <v>1055</v>
      </c>
      <c r="H37" s="66">
        <f t="shared" si="3"/>
        <v>0</v>
      </c>
      <c r="I37" s="65"/>
      <c r="J37" s="65">
        <f t="shared" si="3"/>
        <v>0</v>
      </c>
      <c r="K37" s="65">
        <f t="shared" si="3"/>
        <v>0</v>
      </c>
      <c r="L37" s="65">
        <f t="shared" si="3"/>
        <v>0</v>
      </c>
      <c r="M37" s="65">
        <f t="shared" si="3"/>
        <v>0</v>
      </c>
      <c r="N37" s="65">
        <f t="shared" si="3"/>
        <v>2555</v>
      </c>
      <c r="O37" s="65">
        <f t="shared" si="3"/>
        <v>1107</v>
      </c>
      <c r="P37" s="65">
        <f t="shared" si="3"/>
        <v>0</v>
      </c>
      <c r="Q37" s="65">
        <f t="shared" si="3"/>
        <v>0</v>
      </c>
      <c r="R37" s="65">
        <f t="shared" si="3"/>
        <v>0</v>
      </c>
      <c r="S37" s="65">
        <f t="shared" si="3"/>
        <v>2071</v>
      </c>
      <c r="T37" s="65">
        <f t="shared" si="3"/>
        <v>58364</v>
      </c>
      <c r="U37" s="65">
        <f t="shared" si="3"/>
        <v>0</v>
      </c>
      <c r="V37" s="65">
        <f t="shared" si="3"/>
        <v>5843</v>
      </c>
      <c r="W37" s="65">
        <f t="shared" si="0"/>
        <v>71331</v>
      </c>
    </row>
    <row r="38" spans="1:23" ht="51">
      <c r="A38" s="84">
        <v>34</v>
      </c>
      <c r="B38" s="88" t="s">
        <v>222</v>
      </c>
      <c r="C38" s="89">
        <v>156</v>
      </c>
      <c r="D38" s="89"/>
      <c r="E38" s="89"/>
      <c r="F38" s="89"/>
      <c r="G38" s="89">
        <v>1055</v>
      </c>
      <c r="H38" s="90"/>
      <c r="I38" s="91"/>
      <c r="J38" s="89"/>
      <c r="K38" s="89"/>
      <c r="L38" s="89"/>
      <c r="M38" s="89"/>
      <c r="N38" s="89">
        <v>2555</v>
      </c>
      <c r="O38" s="89">
        <v>1107</v>
      </c>
      <c r="P38" s="81"/>
      <c r="Q38" s="89"/>
      <c r="R38" s="89"/>
      <c r="S38" s="89"/>
      <c r="T38" s="89">
        <v>58364</v>
      </c>
      <c r="U38" s="89"/>
      <c r="V38" s="89"/>
      <c r="W38" s="81">
        <f t="shared" si="0"/>
        <v>63237</v>
      </c>
    </row>
    <row r="39" spans="1:23" ht="25.5">
      <c r="A39" s="84">
        <v>35</v>
      </c>
      <c r="B39" s="92" t="s">
        <v>221</v>
      </c>
      <c r="C39" s="89">
        <v>180</v>
      </c>
      <c r="D39" s="89"/>
      <c r="E39" s="89"/>
      <c r="F39" s="89"/>
      <c r="G39" s="89"/>
      <c r="H39" s="93"/>
      <c r="I39" s="94"/>
      <c r="J39" s="89"/>
      <c r="K39" s="89"/>
      <c r="L39" s="89"/>
      <c r="M39" s="89"/>
      <c r="N39" s="89"/>
      <c r="O39" s="89"/>
      <c r="P39" s="81"/>
      <c r="Q39" s="89"/>
      <c r="R39" s="89"/>
      <c r="S39" s="89">
        <v>2071</v>
      </c>
      <c r="T39" s="89"/>
      <c r="U39" s="89"/>
      <c r="V39" s="89"/>
      <c r="W39" s="81">
        <f t="shared" si="0"/>
        <v>2251</v>
      </c>
    </row>
    <row r="40" spans="1:23" ht="12.75">
      <c r="A40" s="84">
        <v>36</v>
      </c>
      <c r="B40" s="95" t="s">
        <v>184</v>
      </c>
      <c r="C40" s="89"/>
      <c r="D40" s="89"/>
      <c r="E40" s="89"/>
      <c r="F40" s="89"/>
      <c r="G40" s="89"/>
      <c r="H40" s="90"/>
      <c r="I40" s="91"/>
      <c r="J40" s="89"/>
      <c r="K40" s="89"/>
      <c r="L40" s="89"/>
      <c r="M40" s="89"/>
      <c r="N40" s="89"/>
      <c r="O40" s="89"/>
      <c r="P40" s="81"/>
      <c r="Q40" s="89"/>
      <c r="R40" s="89"/>
      <c r="S40" s="89"/>
      <c r="T40" s="89"/>
      <c r="U40" s="89"/>
      <c r="V40" s="89">
        <v>5843</v>
      </c>
      <c r="W40" s="81">
        <f t="shared" si="0"/>
        <v>5843</v>
      </c>
    </row>
    <row r="41" spans="1:23" s="59" customFormat="1" ht="12.75">
      <c r="A41" s="82">
        <v>37</v>
      </c>
      <c r="B41" s="83" t="s">
        <v>103</v>
      </c>
      <c r="C41" s="65">
        <f aca="true" t="shared" si="4" ref="C41:V41">C42+C43</f>
        <v>0</v>
      </c>
      <c r="D41" s="65">
        <f t="shared" si="4"/>
        <v>0</v>
      </c>
      <c r="E41" s="65">
        <f t="shared" si="4"/>
        <v>0</v>
      </c>
      <c r="F41" s="65">
        <f t="shared" si="4"/>
        <v>0</v>
      </c>
      <c r="G41" s="65">
        <f t="shared" si="4"/>
        <v>0</v>
      </c>
      <c r="H41" s="66">
        <f>H42+H43+H44</f>
        <v>6603</v>
      </c>
      <c r="I41" s="65"/>
      <c r="J41" s="65">
        <f t="shared" si="4"/>
        <v>0</v>
      </c>
      <c r="K41" s="65">
        <f t="shared" si="4"/>
        <v>0</v>
      </c>
      <c r="L41" s="65">
        <f t="shared" si="4"/>
        <v>0</v>
      </c>
      <c r="M41" s="65">
        <f t="shared" si="4"/>
        <v>0</v>
      </c>
      <c r="N41" s="65">
        <f>N42+N43+N44</f>
        <v>600</v>
      </c>
      <c r="O41" s="65">
        <f t="shared" si="4"/>
        <v>0</v>
      </c>
      <c r="P41" s="65">
        <f t="shared" si="4"/>
        <v>0</v>
      </c>
      <c r="Q41" s="65">
        <f t="shared" si="4"/>
        <v>0</v>
      </c>
      <c r="R41" s="65">
        <f t="shared" si="4"/>
        <v>0</v>
      </c>
      <c r="S41" s="65">
        <f t="shared" si="4"/>
        <v>0</v>
      </c>
      <c r="T41" s="65">
        <f t="shared" si="4"/>
        <v>0</v>
      </c>
      <c r="U41" s="65">
        <f t="shared" si="4"/>
        <v>0</v>
      </c>
      <c r="V41" s="65">
        <f t="shared" si="4"/>
        <v>0</v>
      </c>
      <c r="W41" s="65">
        <f t="shared" si="0"/>
        <v>7203</v>
      </c>
    </row>
    <row r="42" spans="1:23" ht="12.75">
      <c r="A42" s="84">
        <v>38</v>
      </c>
      <c r="B42" s="95" t="s">
        <v>186</v>
      </c>
      <c r="C42" s="96">
        <v>0</v>
      </c>
      <c r="D42" s="96"/>
      <c r="E42" s="96"/>
      <c r="F42" s="96"/>
      <c r="G42" s="89"/>
      <c r="H42" s="97"/>
      <c r="I42" s="98"/>
      <c r="J42" s="89"/>
      <c r="K42" s="89"/>
      <c r="L42" s="89"/>
      <c r="M42" s="96"/>
      <c r="N42" s="96"/>
      <c r="O42" s="96"/>
      <c r="P42" s="81"/>
      <c r="Q42" s="89"/>
      <c r="R42" s="89"/>
      <c r="S42" s="96"/>
      <c r="T42" s="89"/>
      <c r="U42" s="96"/>
      <c r="V42" s="89"/>
      <c r="W42" s="81">
        <f t="shared" si="0"/>
        <v>0</v>
      </c>
    </row>
    <row r="43" spans="1:23" ht="12.75">
      <c r="A43" s="84">
        <v>39</v>
      </c>
      <c r="B43" s="95" t="s">
        <v>103</v>
      </c>
      <c r="C43" s="96"/>
      <c r="D43" s="96"/>
      <c r="E43" s="96"/>
      <c r="F43" s="96"/>
      <c r="G43" s="89"/>
      <c r="H43" s="99">
        <v>5200</v>
      </c>
      <c r="I43" s="100"/>
      <c r="J43" s="89"/>
      <c r="K43" s="89"/>
      <c r="L43" s="89"/>
      <c r="M43" s="96"/>
      <c r="N43" s="89">
        <v>473</v>
      </c>
      <c r="O43" s="96"/>
      <c r="P43" s="81"/>
      <c r="Q43" s="89"/>
      <c r="R43" s="89"/>
      <c r="S43" s="96"/>
      <c r="T43" s="89"/>
      <c r="U43" s="96"/>
      <c r="V43" s="89"/>
      <c r="W43" s="81">
        <f t="shared" si="0"/>
        <v>5673</v>
      </c>
    </row>
    <row r="44" spans="1:23" ht="12.75">
      <c r="A44" s="84">
        <v>40</v>
      </c>
      <c r="B44" s="95" t="s">
        <v>121</v>
      </c>
      <c r="C44" s="96"/>
      <c r="D44" s="96"/>
      <c r="E44" s="96"/>
      <c r="F44" s="96"/>
      <c r="G44" s="89"/>
      <c r="H44" s="99">
        <v>1403</v>
      </c>
      <c r="I44" s="100"/>
      <c r="J44" s="89"/>
      <c r="K44" s="89"/>
      <c r="L44" s="89"/>
      <c r="M44" s="96"/>
      <c r="N44" s="89">
        <v>127</v>
      </c>
      <c r="O44" s="96"/>
      <c r="P44" s="81"/>
      <c r="Q44" s="89"/>
      <c r="R44" s="89"/>
      <c r="S44" s="96"/>
      <c r="T44" s="89"/>
      <c r="U44" s="96"/>
      <c r="V44" s="89"/>
      <c r="W44" s="81">
        <f>SUM(C44:V44)</f>
        <v>1530</v>
      </c>
    </row>
    <row r="45" spans="1:23" s="59" customFormat="1" ht="12.75">
      <c r="A45" s="82">
        <v>41</v>
      </c>
      <c r="B45" s="83" t="s">
        <v>104</v>
      </c>
      <c r="C45" s="65">
        <f aca="true" t="shared" si="5" ref="C45:H45">C5+C6+C36+C37+C41</f>
        <v>12056</v>
      </c>
      <c r="D45" s="65">
        <f t="shared" si="5"/>
        <v>164</v>
      </c>
      <c r="E45" s="65">
        <f t="shared" si="5"/>
        <v>556</v>
      </c>
      <c r="F45" s="65">
        <f t="shared" si="5"/>
        <v>1200</v>
      </c>
      <c r="G45" s="65">
        <f t="shared" si="5"/>
        <v>2055</v>
      </c>
      <c r="H45" s="66">
        <f t="shared" si="5"/>
        <v>49135</v>
      </c>
      <c r="I45" s="65"/>
      <c r="J45" s="65">
        <f aca="true" t="shared" si="6" ref="J45:V45">J5+J6+J36+J37+J41</f>
        <v>192</v>
      </c>
      <c r="K45" s="65">
        <f t="shared" si="6"/>
        <v>1116</v>
      </c>
      <c r="L45" s="65">
        <f t="shared" si="6"/>
        <v>3750</v>
      </c>
      <c r="M45" s="65">
        <f t="shared" si="6"/>
        <v>1651</v>
      </c>
      <c r="N45" s="65">
        <f t="shared" si="6"/>
        <v>5260</v>
      </c>
      <c r="O45" s="65">
        <f t="shared" si="6"/>
        <v>1952</v>
      </c>
      <c r="P45" s="65">
        <f t="shared" si="6"/>
        <v>3038</v>
      </c>
      <c r="Q45" s="65">
        <f t="shared" si="6"/>
        <v>13</v>
      </c>
      <c r="R45" s="65">
        <f t="shared" si="6"/>
        <v>32</v>
      </c>
      <c r="S45" s="65">
        <f t="shared" si="6"/>
        <v>2071</v>
      </c>
      <c r="T45" s="65">
        <f t="shared" si="6"/>
        <v>58364</v>
      </c>
      <c r="U45" s="65">
        <f t="shared" si="6"/>
        <v>10062</v>
      </c>
      <c r="V45" s="65">
        <f t="shared" si="6"/>
        <v>5843</v>
      </c>
      <c r="W45" s="65">
        <f t="shared" si="0"/>
        <v>158510</v>
      </c>
    </row>
    <row r="46" spans="1:23" ht="25.5">
      <c r="A46" s="84">
        <v>42</v>
      </c>
      <c r="B46" s="92" t="s">
        <v>220</v>
      </c>
      <c r="C46" s="89">
        <v>100</v>
      </c>
      <c r="D46" s="89">
        <v>50</v>
      </c>
      <c r="E46" s="89">
        <v>4500</v>
      </c>
      <c r="F46" s="89"/>
      <c r="G46" s="89">
        <v>11000</v>
      </c>
      <c r="H46" s="93"/>
      <c r="I46" s="94"/>
      <c r="J46" s="89"/>
      <c r="K46" s="89"/>
      <c r="L46" s="89"/>
      <c r="M46" s="89"/>
      <c r="N46" s="89"/>
      <c r="O46" s="89"/>
      <c r="P46" s="81"/>
      <c r="Q46" s="89"/>
      <c r="R46" s="89"/>
      <c r="S46" s="89"/>
      <c r="T46" s="89"/>
      <c r="U46" s="89">
        <v>97</v>
      </c>
      <c r="V46" s="89"/>
      <c r="W46" s="81">
        <f t="shared" si="0"/>
        <v>15747</v>
      </c>
    </row>
    <row r="47" spans="1:23" ht="12.75">
      <c r="A47" s="84">
        <v>43</v>
      </c>
      <c r="B47" s="95" t="s">
        <v>121</v>
      </c>
      <c r="C47" s="89">
        <v>27</v>
      </c>
      <c r="D47" s="89">
        <v>14</v>
      </c>
      <c r="E47" s="89">
        <v>1215</v>
      </c>
      <c r="F47" s="89"/>
      <c r="G47" s="101"/>
      <c r="H47" s="90"/>
      <c r="I47" s="91"/>
      <c r="J47" s="101"/>
      <c r="K47" s="101"/>
      <c r="L47" s="101"/>
      <c r="M47" s="89"/>
      <c r="N47" s="89"/>
      <c r="O47" s="89"/>
      <c r="P47" s="65"/>
      <c r="Q47" s="101"/>
      <c r="R47" s="101"/>
      <c r="S47" s="89"/>
      <c r="T47" s="101"/>
      <c r="U47" s="89">
        <v>26</v>
      </c>
      <c r="V47" s="101"/>
      <c r="W47" s="81">
        <f t="shared" si="0"/>
        <v>1282</v>
      </c>
    </row>
    <row r="48" spans="1:23" ht="12.75">
      <c r="A48" s="84">
        <v>44</v>
      </c>
      <c r="B48" s="95" t="s">
        <v>227</v>
      </c>
      <c r="C48" s="89">
        <v>5307</v>
      </c>
      <c r="D48" s="89"/>
      <c r="E48" s="89"/>
      <c r="F48" s="89"/>
      <c r="G48" s="101"/>
      <c r="H48" s="90"/>
      <c r="I48" s="91"/>
      <c r="J48" s="101"/>
      <c r="K48" s="101"/>
      <c r="L48" s="101"/>
      <c r="M48" s="89"/>
      <c r="N48" s="89"/>
      <c r="O48" s="89"/>
      <c r="P48" s="65"/>
      <c r="Q48" s="101"/>
      <c r="R48" s="101"/>
      <c r="S48" s="89"/>
      <c r="T48" s="101"/>
      <c r="U48" s="89"/>
      <c r="V48" s="101"/>
      <c r="W48" s="81">
        <f>SUM(C48:V48)</f>
        <v>5307</v>
      </c>
    </row>
    <row r="49" spans="1:23" s="43" customFormat="1" ht="12.75">
      <c r="A49" s="102">
        <v>45</v>
      </c>
      <c r="B49" s="103" t="s">
        <v>192</v>
      </c>
      <c r="C49" s="103"/>
      <c r="D49" s="104">
        <v>100</v>
      </c>
      <c r="E49" s="103"/>
      <c r="F49" s="103">
        <v>500</v>
      </c>
      <c r="G49" s="104">
        <v>15217</v>
      </c>
      <c r="H49" s="105">
        <v>49135</v>
      </c>
      <c r="I49" s="103">
        <v>1410</v>
      </c>
      <c r="J49" s="103"/>
      <c r="K49" s="103"/>
      <c r="L49" s="103">
        <v>2176</v>
      </c>
      <c r="M49" s="103">
        <v>2249</v>
      </c>
      <c r="N49" s="103"/>
      <c r="O49" s="103"/>
      <c r="P49" s="104">
        <v>2988</v>
      </c>
      <c r="Q49" s="103">
        <v>13</v>
      </c>
      <c r="R49" s="104"/>
      <c r="S49" s="103">
        <v>1200</v>
      </c>
      <c r="T49" s="104">
        <v>55343</v>
      </c>
      <c r="U49" s="103"/>
      <c r="V49" s="104">
        <v>5843</v>
      </c>
      <c r="W49" s="81">
        <f t="shared" si="0"/>
        <v>136174</v>
      </c>
    </row>
    <row r="50" spans="1:23" s="59" customFormat="1" ht="12.75">
      <c r="A50" s="82">
        <v>46</v>
      </c>
      <c r="B50" s="106" t="s">
        <v>122</v>
      </c>
      <c r="C50" s="107">
        <f>SUM(C46:C49)</f>
        <v>5434</v>
      </c>
      <c r="D50" s="107">
        <f>SUM(D46:D49)</f>
        <v>164</v>
      </c>
      <c r="E50" s="107">
        <f>SUM(E46:E49)</f>
        <v>5715</v>
      </c>
      <c r="F50" s="107">
        <f aca="true" t="shared" si="7" ref="F50:V50">SUM(F46:F49)</f>
        <v>500</v>
      </c>
      <c r="G50" s="107">
        <f t="shared" si="7"/>
        <v>26217</v>
      </c>
      <c r="H50" s="108">
        <f t="shared" si="7"/>
        <v>49135</v>
      </c>
      <c r="I50" s="107">
        <f>SUM(I49)</f>
        <v>1410</v>
      </c>
      <c r="J50" s="107">
        <f t="shared" si="7"/>
        <v>0</v>
      </c>
      <c r="K50" s="107">
        <f t="shared" si="7"/>
        <v>0</v>
      </c>
      <c r="L50" s="107">
        <f t="shared" si="7"/>
        <v>2176</v>
      </c>
      <c r="M50" s="107">
        <f t="shared" si="7"/>
        <v>2249</v>
      </c>
      <c r="N50" s="107">
        <f t="shared" si="7"/>
        <v>0</v>
      </c>
      <c r="O50" s="107">
        <f t="shared" si="7"/>
        <v>0</v>
      </c>
      <c r="P50" s="107">
        <f t="shared" si="7"/>
        <v>2988</v>
      </c>
      <c r="Q50" s="107">
        <f t="shared" si="7"/>
        <v>13</v>
      </c>
      <c r="R50" s="107">
        <f t="shared" si="7"/>
        <v>0</v>
      </c>
      <c r="S50" s="107">
        <f t="shared" si="7"/>
        <v>1200</v>
      </c>
      <c r="T50" s="107">
        <f t="shared" si="7"/>
        <v>55343</v>
      </c>
      <c r="U50" s="107">
        <f t="shared" si="7"/>
        <v>123</v>
      </c>
      <c r="V50" s="107">
        <f t="shared" si="7"/>
        <v>5843</v>
      </c>
      <c r="W50" s="65">
        <f t="shared" si="0"/>
        <v>158510</v>
      </c>
    </row>
    <row r="51" spans="1:23" ht="12.75">
      <c r="A51" s="109">
        <v>47</v>
      </c>
      <c r="B51" s="110" t="s">
        <v>180</v>
      </c>
      <c r="C51" s="111">
        <v>1</v>
      </c>
      <c r="D51" s="112"/>
      <c r="E51" s="112"/>
      <c r="F51" s="112"/>
      <c r="G51" s="112"/>
      <c r="H51" s="113">
        <v>40</v>
      </c>
      <c r="I51" s="112"/>
      <c r="J51" s="111"/>
      <c r="K51" s="112"/>
      <c r="L51" s="112"/>
      <c r="M51" s="111"/>
      <c r="N51" s="111"/>
      <c r="O51" s="114"/>
      <c r="P51" s="114">
        <v>1</v>
      </c>
      <c r="Q51" s="115"/>
      <c r="R51" s="115"/>
      <c r="S51" s="114"/>
      <c r="T51" s="114"/>
      <c r="U51" s="114"/>
      <c r="V51" s="114"/>
      <c r="W51" s="65">
        <f t="shared" si="0"/>
        <v>42</v>
      </c>
    </row>
    <row r="52" spans="2:14" ht="12.75">
      <c r="B52" s="73"/>
      <c r="C52" s="73"/>
      <c r="D52" s="74"/>
      <c r="E52" s="74"/>
      <c r="F52" s="74"/>
      <c r="G52" s="74"/>
      <c r="H52" s="75"/>
      <c r="I52" s="74"/>
      <c r="J52" s="73"/>
      <c r="K52" s="74"/>
      <c r="L52" s="74"/>
      <c r="M52" s="73"/>
      <c r="N52" s="73"/>
    </row>
    <row r="53" spans="6:14" ht="12.75">
      <c r="F53" s="74"/>
      <c r="G53" s="74"/>
      <c r="H53" s="75"/>
      <c r="I53" s="74"/>
      <c r="J53" s="73"/>
      <c r="K53" s="74"/>
      <c r="L53" s="74"/>
      <c r="M53" s="73"/>
      <c r="N53" s="73"/>
    </row>
    <row r="54" spans="6:14" ht="12.75">
      <c r="F54" s="74"/>
      <c r="G54" s="74"/>
      <c r="H54" s="75"/>
      <c r="I54" s="74"/>
      <c r="J54" s="73"/>
      <c r="K54" s="74"/>
      <c r="L54" s="74"/>
      <c r="M54" s="73"/>
      <c r="N54" s="73"/>
    </row>
    <row r="55" spans="6:14" ht="12.75">
      <c r="F55" s="74"/>
      <c r="G55" s="74"/>
      <c r="H55" s="75"/>
      <c r="I55" s="74"/>
      <c r="J55" s="73"/>
      <c r="K55" s="78"/>
      <c r="L55" s="78"/>
      <c r="M55" s="78"/>
      <c r="N55" s="78"/>
    </row>
    <row r="56" spans="6:10" ht="12.75">
      <c r="F56" s="74"/>
      <c r="G56" s="74"/>
      <c r="H56" s="75"/>
      <c r="I56" s="74"/>
      <c r="J56" s="73"/>
    </row>
  </sheetData>
  <sheetProtection/>
  <mergeCells count="4">
    <mergeCell ref="B1:W2"/>
    <mergeCell ref="A3:A4"/>
    <mergeCell ref="B3:B4"/>
    <mergeCell ref="W3:W4"/>
  </mergeCells>
  <printOptions/>
  <pageMargins left="0.3937007874015748" right="0.1968503937007874" top="0.1968503937007874" bottom="0.1968503937007874" header="0.5118110236220472" footer="0.5118110236220472"/>
  <pageSetup horizontalDpi="300" verticalDpi="3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F18"/>
  <sheetViews>
    <sheetView zoomScalePageLayoutView="0" workbookViewId="0" topLeftCell="B1">
      <selection activeCell="D20" sqref="D20"/>
    </sheetView>
  </sheetViews>
  <sheetFormatPr defaultColWidth="9.00390625" defaultRowHeight="12.75"/>
  <cols>
    <col min="1" max="1" width="4.625" style="0" hidden="1" customWidth="1"/>
    <col min="2" max="2" width="8.75390625" style="188" customWidth="1"/>
    <col min="3" max="3" width="50.375" style="188" customWidth="1"/>
    <col min="4" max="4" width="25.00390625" style="188" customWidth="1"/>
    <col min="5" max="5" width="14.875" style="0" customWidth="1"/>
    <col min="6" max="6" width="12.875" style="0" customWidth="1"/>
    <col min="7" max="7" width="13.375" style="0" customWidth="1"/>
  </cols>
  <sheetData>
    <row r="1" spans="2:6" ht="15.75">
      <c r="B1" s="195" t="s">
        <v>260</v>
      </c>
      <c r="C1" s="195"/>
      <c r="F1" s="188" t="s">
        <v>292</v>
      </c>
    </row>
    <row r="5" ht="15.75">
      <c r="C5" s="195" t="s">
        <v>293</v>
      </c>
    </row>
    <row r="6" ht="15.75">
      <c r="B6" s="195"/>
    </row>
    <row r="7" ht="15.75">
      <c r="B7" s="195"/>
    </row>
    <row r="8" spans="2:4" ht="15.75">
      <c r="B8" s="259"/>
      <c r="C8" s="260"/>
      <c r="D8" s="261" t="s">
        <v>230</v>
      </c>
    </row>
    <row r="9" spans="2:4" ht="15.75">
      <c r="B9" s="259"/>
      <c r="C9" s="260"/>
      <c r="D9" s="262"/>
    </row>
    <row r="10" spans="2:4" ht="15.75">
      <c r="B10" s="259"/>
      <c r="C10" s="260"/>
      <c r="D10" s="263"/>
    </row>
    <row r="11" spans="2:4" ht="15.75">
      <c r="B11" s="264"/>
      <c r="C11" s="265" t="s">
        <v>294</v>
      </c>
      <c r="D11" s="265" t="s">
        <v>181</v>
      </c>
    </row>
    <row r="12" spans="2:4" ht="15.75">
      <c r="B12" s="264"/>
      <c r="C12" s="265"/>
      <c r="D12" s="265"/>
    </row>
    <row r="13" spans="2:4" ht="15.75">
      <c r="B13" s="266"/>
      <c r="C13" s="267" t="s">
        <v>295</v>
      </c>
      <c r="D13" s="268"/>
    </row>
    <row r="14" spans="2:4" ht="15.75">
      <c r="B14" s="266"/>
      <c r="C14" s="267" t="s">
        <v>296</v>
      </c>
      <c r="D14" s="269">
        <v>132</v>
      </c>
    </row>
    <row r="15" spans="2:4" ht="15.75">
      <c r="B15" s="266"/>
      <c r="C15" s="267" t="s">
        <v>182</v>
      </c>
      <c r="D15" s="269">
        <v>52</v>
      </c>
    </row>
    <row r="16" spans="2:4" ht="15.75">
      <c r="B16" s="266"/>
      <c r="C16" s="267"/>
      <c r="D16" s="269"/>
    </row>
    <row r="17" spans="2:4" ht="15.75">
      <c r="B17" s="264"/>
      <c r="C17" s="270" t="s">
        <v>126</v>
      </c>
      <c r="D17" s="271">
        <f>SUM(D13:D15)</f>
        <v>184</v>
      </c>
    </row>
    <row r="18" spans="2:4" ht="15.75">
      <c r="B18" s="272"/>
      <c r="C18" s="304"/>
      <c r="D18" s="304"/>
    </row>
  </sheetData>
  <sheetProtection/>
  <mergeCells count="1">
    <mergeCell ref="C18:D1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2"/>
  <sheetViews>
    <sheetView zoomScalePageLayoutView="0" workbookViewId="0" topLeftCell="A1">
      <selection activeCell="H43" sqref="H43"/>
    </sheetView>
  </sheetViews>
  <sheetFormatPr defaultColWidth="9.00390625" defaultRowHeight="12.75"/>
  <cols>
    <col min="1" max="1" width="4.875" style="158" customWidth="1"/>
    <col min="2" max="2" width="37.625" style="159" customWidth="1"/>
    <col min="3" max="3" width="12.75390625" style="120" customWidth="1"/>
    <col min="4" max="4" width="11.875" style="117" customWidth="1"/>
    <col min="5" max="5" width="8.375" style="117" customWidth="1"/>
    <col min="6" max="6" width="8.25390625" style="120" customWidth="1"/>
  </cols>
  <sheetData>
    <row r="1" spans="1:6" ht="12.75" customHeight="1">
      <c r="A1" s="279" t="s">
        <v>156</v>
      </c>
      <c r="B1" s="279"/>
      <c r="C1" s="279"/>
      <c r="E1" s="117" t="s">
        <v>228</v>
      </c>
      <c r="F1" s="117"/>
    </row>
    <row r="2" spans="1:3" ht="12.75" customHeight="1">
      <c r="A2" s="118"/>
      <c r="B2" s="116"/>
      <c r="C2" s="119"/>
    </row>
    <row r="3" spans="1:3" ht="12.75" customHeight="1">
      <c r="A3" s="118"/>
      <c r="B3" s="116"/>
      <c r="C3" s="119"/>
    </row>
    <row r="4" spans="1:6" ht="12.75">
      <c r="A4" s="280" t="s">
        <v>229</v>
      </c>
      <c r="B4" s="280"/>
      <c r="C4" s="280"/>
      <c r="D4" s="281"/>
      <c r="E4" s="281"/>
      <c r="F4" s="281"/>
    </row>
    <row r="5" spans="1:6" ht="23.25" customHeight="1">
      <c r="A5" s="281"/>
      <c r="B5" s="281"/>
      <c r="C5" s="281"/>
      <c r="D5" s="281"/>
      <c r="E5" s="281"/>
      <c r="F5" s="281"/>
    </row>
    <row r="6" spans="1:6" ht="15">
      <c r="A6" s="121"/>
      <c r="B6" s="121"/>
      <c r="C6" s="121"/>
      <c r="D6" s="121"/>
      <c r="E6" s="121"/>
      <c r="F6" s="121"/>
    </row>
    <row r="7" spans="1:5" ht="15.75">
      <c r="A7" s="122"/>
      <c r="B7" s="123"/>
      <c r="D7" s="124" t="s">
        <v>230</v>
      </c>
      <c r="E7" s="124"/>
    </row>
    <row r="8" spans="1:6" ht="63">
      <c r="A8" s="125" t="s">
        <v>59</v>
      </c>
      <c r="B8" s="126" t="s">
        <v>60</v>
      </c>
      <c r="C8" s="127" t="s">
        <v>127</v>
      </c>
      <c r="D8" s="128" t="s">
        <v>170</v>
      </c>
      <c r="E8" s="128" t="s">
        <v>172</v>
      </c>
      <c r="F8" s="127" t="s">
        <v>171</v>
      </c>
    </row>
    <row r="9" spans="1:6" ht="15.75">
      <c r="A9" s="125"/>
      <c r="B9" s="126" t="s">
        <v>58</v>
      </c>
      <c r="C9" s="127"/>
      <c r="D9" s="129"/>
      <c r="E9" s="129"/>
      <c r="F9" s="130"/>
    </row>
    <row r="10" spans="1:6" ht="31.5">
      <c r="A10" s="131" t="s">
        <v>21</v>
      </c>
      <c r="B10" s="132" t="s">
        <v>231</v>
      </c>
      <c r="C10" s="133">
        <f>C11+C13+C14+C15</f>
        <v>81472</v>
      </c>
      <c r="D10" s="133">
        <f>D11+D13+D14+D15</f>
        <v>81472</v>
      </c>
      <c r="E10" s="134"/>
      <c r="F10" s="133"/>
    </row>
    <row r="11" spans="1:6" ht="31.5">
      <c r="A11" s="135" t="s">
        <v>61</v>
      </c>
      <c r="B11" s="136" t="s">
        <v>62</v>
      </c>
      <c r="C11" s="137">
        <v>11573</v>
      </c>
      <c r="D11" s="137">
        <v>11573</v>
      </c>
      <c r="E11" s="137"/>
      <c r="F11" s="138"/>
    </row>
    <row r="12" spans="1:6" ht="15.75">
      <c r="A12" s="135" t="s">
        <v>63</v>
      </c>
      <c r="B12" s="136" t="s">
        <v>232</v>
      </c>
      <c r="C12" s="137"/>
      <c r="D12" s="137"/>
      <c r="E12" s="137"/>
      <c r="F12" s="138"/>
    </row>
    <row r="13" spans="1:6" ht="31.5">
      <c r="A13" s="135" t="s">
        <v>65</v>
      </c>
      <c r="B13" s="136" t="s">
        <v>64</v>
      </c>
      <c r="C13" s="139">
        <v>55343</v>
      </c>
      <c r="D13" s="137">
        <v>55343</v>
      </c>
      <c r="E13" s="137"/>
      <c r="F13" s="138"/>
    </row>
    <row r="14" spans="1:6" ht="31.5">
      <c r="A14" s="135" t="s">
        <v>67</v>
      </c>
      <c r="B14" s="136" t="s">
        <v>66</v>
      </c>
      <c r="C14" s="137">
        <v>13356</v>
      </c>
      <c r="D14" s="138">
        <v>13356</v>
      </c>
      <c r="E14" s="138"/>
      <c r="F14" s="138"/>
    </row>
    <row r="15" spans="1:6" ht="31.5">
      <c r="A15" s="135" t="s">
        <v>69</v>
      </c>
      <c r="B15" s="136" t="s">
        <v>68</v>
      </c>
      <c r="C15" s="137">
        <v>1200</v>
      </c>
      <c r="D15" s="138">
        <v>1200</v>
      </c>
      <c r="E15" s="138"/>
      <c r="F15" s="138"/>
    </row>
    <row r="16" spans="1:6" ht="31.5">
      <c r="A16" s="131" t="s">
        <v>23</v>
      </c>
      <c r="B16" s="140" t="s">
        <v>233</v>
      </c>
      <c r="C16" s="134">
        <f>C17+C18</f>
        <v>60009</v>
      </c>
      <c r="D16" s="134">
        <f>D17+D18</f>
        <v>60009</v>
      </c>
      <c r="E16" s="134"/>
      <c r="F16" s="134">
        <f>F17+F18+F19</f>
        <v>0</v>
      </c>
    </row>
    <row r="17" spans="1:6" ht="15.75">
      <c r="A17" s="135" t="s">
        <v>71</v>
      </c>
      <c r="B17" s="141" t="s">
        <v>234</v>
      </c>
      <c r="C17" s="137">
        <v>3001</v>
      </c>
      <c r="D17" s="138">
        <v>3001</v>
      </c>
      <c r="E17" s="138"/>
      <c r="F17" s="138"/>
    </row>
    <row r="18" spans="1:6" ht="15.75">
      <c r="A18" s="135" t="s">
        <v>72</v>
      </c>
      <c r="B18" s="141" t="s">
        <v>235</v>
      </c>
      <c r="C18" s="137">
        <v>57008</v>
      </c>
      <c r="D18" s="138">
        <v>57008</v>
      </c>
      <c r="E18" s="138"/>
      <c r="F18" s="138"/>
    </row>
    <row r="19" spans="1:6" ht="15.75">
      <c r="A19" s="135" t="s">
        <v>73</v>
      </c>
      <c r="B19" s="141" t="s">
        <v>236</v>
      </c>
      <c r="C19" s="142"/>
      <c r="D19" s="138"/>
      <c r="E19" s="138"/>
      <c r="F19" s="143"/>
    </row>
    <row r="20" spans="1:6" ht="15.75">
      <c r="A20" s="131" t="s">
        <v>25</v>
      </c>
      <c r="B20" s="132" t="s">
        <v>237</v>
      </c>
      <c r="C20" s="144">
        <v>0</v>
      </c>
      <c r="D20" s="134">
        <v>0</v>
      </c>
      <c r="E20" s="134">
        <v>0</v>
      </c>
      <c r="F20" s="144"/>
    </row>
    <row r="21" spans="1:6" ht="15.75">
      <c r="A21" s="131" t="s">
        <v>74</v>
      </c>
      <c r="B21" s="132" t="s">
        <v>238</v>
      </c>
      <c r="C21" s="134">
        <f>C22+C25+C26</f>
        <v>11000</v>
      </c>
      <c r="D21" s="134">
        <f>D22+D25+D26</f>
        <v>11000</v>
      </c>
      <c r="E21" s="134">
        <f>E26</f>
        <v>0</v>
      </c>
      <c r="F21" s="145"/>
    </row>
    <row r="22" spans="1:6" ht="15.75">
      <c r="A22" s="135" t="s">
        <v>75</v>
      </c>
      <c r="B22" s="136" t="s">
        <v>239</v>
      </c>
      <c r="C22" s="146">
        <f>C23+C24</f>
        <v>9400</v>
      </c>
      <c r="D22" s="146">
        <f>D23+D24</f>
        <v>9400</v>
      </c>
      <c r="E22" s="145"/>
      <c r="F22" s="146"/>
    </row>
    <row r="23" spans="1:6" ht="31.5">
      <c r="A23" s="135" t="s">
        <v>76</v>
      </c>
      <c r="B23" s="147" t="s">
        <v>78</v>
      </c>
      <c r="C23" s="137">
        <v>2000</v>
      </c>
      <c r="D23" s="137">
        <v>2000</v>
      </c>
      <c r="E23" s="137"/>
      <c r="F23" s="143"/>
    </row>
    <row r="24" spans="1:6" ht="31.5">
      <c r="A24" s="135" t="s">
        <v>77</v>
      </c>
      <c r="B24" s="147" t="s">
        <v>79</v>
      </c>
      <c r="C24" s="137">
        <v>7400</v>
      </c>
      <c r="D24" s="137">
        <v>7400</v>
      </c>
      <c r="E24" s="137"/>
      <c r="F24" s="143"/>
    </row>
    <row r="25" spans="1:6" ht="15.75">
      <c r="A25" s="135" t="s">
        <v>80</v>
      </c>
      <c r="B25" s="136" t="s">
        <v>81</v>
      </c>
      <c r="C25" s="137">
        <v>1600</v>
      </c>
      <c r="D25" s="137">
        <v>1600</v>
      </c>
      <c r="E25" s="137"/>
      <c r="F25" s="143"/>
    </row>
    <row r="26" spans="1:6" ht="15.75">
      <c r="A26" s="135" t="s">
        <v>82</v>
      </c>
      <c r="B26" s="136" t="s">
        <v>240</v>
      </c>
      <c r="C26" s="137"/>
      <c r="D26" s="137"/>
      <c r="E26" s="137"/>
      <c r="F26" s="143"/>
    </row>
    <row r="27" spans="1:6" ht="15.75">
      <c r="A27" s="131" t="s">
        <v>29</v>
      </c>
      <c r="B27" s="132" t="s">
        <v>241</v>
      </c>
      <c r="C27" s="134">
        <f>C28+C29+C30+C31</f>
        <v>6029</v>
      </c>
      <c r="D27" s="134">
        <f>D28+D29+D30+D31</f>
        <v>4749</v>
      </c>
      <c r="E27" s="134">
        <f>E28+E31+E29+E30</f>
        <v>10</v>
      </c>
      <c r="F27" s="134">
        <f>F28+F29+F30+F31</f>
        <v>1270</v>
      </c>
    </row>
    <row r="28" spans="1:6" ht="15.75">
      <c r="A28" s="135" t="s">
        <v>83</v>
      </c>
      <c r="B28" s="136" t="s">
        <v>85</v>
      </c>
      <c r="C28" s="137">
        <v>4650</v>
      </c>
      <c r="D28" s="137">
        <v>3640</v>
      </c>
      <c r="E28" s="137">
        <v>10</v>
      </c>
      <c r="F28" s="137">
        <v>1000</v>
      </c>
    </row>
    <row r="29" spans="1:6" ht="15.75">
      <c r="A29" s="135" t="s">
        <v>84</v>
      </c>
      <c r="B29" s="136" t="s">
        <v>242</v>
      </c>
      <c r="C29" s="138"/>
      <c r="D29" s="138"/>
      <c r="E29" s="138"/>
      <c r="F29" s="138"/>
    </row>
    <row r="30" spans="1:6" ht="15.75">
      <c r="A30" s="135" t="s">
        <v>86</v>
      </c>
      <c r="B30" s="136" t="s">
        <v>88</v>
      </c>
      <c r="C30" s="138">
        <v>97</v>
      </c>
      <c r="D30" s="138">
        <v>97</v>
      </c>
      <c r="E30" s="138"/>
      <c r="F30" s="138"/>
    </row>
    <row r="31" spans="1:6" ht="15.75">
      <c r="A31" s="135" t="s">
        <v>87</v>
      </c>
      <c r="B31" s="136" t="s">
        <v>89</v>
      </c>
      <c r="C31" s="138">
        <v>1282</v>
      </c>
      <c r="D31" s="138">
        <v>1012</v>
      </c>
      <c r="E31" s="138"/>
      <c r="F31" s="138">
        <v>270</v>
      </c>
    </row>
    <row r="32" spans="1:6" ht="15.75">
      <c r="A32" s="131" t="s">
        <v>31</v>
      </c>
      <c r="B32" s="132" t="s">
        <v>243</v>
      </c>
      <c r="C32" s="144"/>
      <c r="D32" s="134"/>
      <c r="E32" s="134"/>
      <c r="F32" s="144"/>
    </row>
    <row r="33" spans="1:6" ht="15.75">
      <c r="A33" s="131" t="s">
        <v>90</v>
      </c>
      <c r="B33" s="132" t="s">
        <v>244</v>
      </c>
      <c r="C33" s="144"/>
      <c r="D33" s="138"/>
      <c r="E33" s="138"/>
      <c r="F33" s="143"/>
    </row>
    <row r="34" spans="1:6" ht="31.5">
      <c r="A34" s="131" t="s">
        <v>35</v>
      </c>
      <c r="B34" s="140" t="s">
        <v>138</v>
      </c>
      <c r="C34" s="144"/>
      <c r="D34" s="134"/>
      <c r="E34" s="134"/>
      <c r="F34" s="144"/>
    </row>
    <row r="35" spans="1:6" ht="31.5">
      <c r="A35" s="131" t="s">
        <v>37</v>
      </c>
      <c r="B35" s="132" t="s">
        <v>245</v>
      </c>
      <c r="C35" s="133">
        <f>+C10+C16+C20+C21+C27+C32+C33+C34</f>
        <v>158510</v>
      </c>
      <c r="D35" s="134">
        <f>+D10+D16+D20+D21+D27+D32+D33+D34</f>
        <v>157230</v>
      </c>
      <c r="E35" s="134">
        <f>+E10+E16+E20+E21+E27+E32+E33+E34</f>
        <v>10</v>
      </c>
      <c r="F35" s="133">
        <f>F44</f>
        <v>1270</v>
      </c>
    </row>
    <row r="36" spans="1:6" ht="15.75">
      <c r="A36" s="148" t="s">
        <v>91</v>
      </c>
      <c r="B36" s="140" t="s">
        <v>246</v>
      </c>
      <c r="C36" s="144"/>
      <c r="D36" s="138"/>
      <c r="E36" s="138"/>
      <c r="F36" s="143"/>
    </row>
    <row r="37" spans="1:6" ht="15.75">
      <c r="A37" s="160"/>
      <c r="B37" s="161"/>
      <c r="C37" s="162"/>
      <c r="D37" s="163"/>
      <c r="E37" s="163"/>
      <c r="F37" s="164"/>
    </row>
    <row r="38" spans="1:6" ht="15.75">
      <c r="A38" s="165"/>
      <c r="B38" s="166"/>
      <c r="C38" s="167"/>
      <c r="D38" s="168"/>
      <c r="E38" s="168"/>
      <c r="F38" s="169"/>
    </row>
    <row r="39" spans="1:6" ht="15.75">
      <c r="A39" s="165"/>
      <c r="B39" s="166"/>
      <c r="C39" s="167"/>
      <c r="D39" s="168"/>
      <c r="E39" s="168"/>
      <c r="F39" s="169"/>
    </row>
    <row r="40" spans="1:6" ht="15.75">
      <c r="A40" s="170"/>
      <c r="B40" s="171"/>
      <c r="C40" s="172"/>
      <c r="D40" s="173"/>
      <c r="E40" s="173"/>
      <c r="F40" s="174"/>
    </row>
    <row r="41" spans="1:6" ht="63">
      <c r="A41" s="125" t="s">
        <v>59</v>
      </c>
      <c r="B41" s="126" t="s">
        <v>60</v>
      </c>
      <c r="C41" s="127" t="s">
        <v>127</v>
      </c>
      <c r="D41" s="128" t="s">
        <v>170</v>
      </c>
      <c r="E41" s="128" t="s">
        <v>172</v>
      </c>
      <c r="F41" s="127" t="s">
        <v>171</v>
      </c>
    </row>
    <row r="42" spans="1:6" ht="15.75">
      <c r="A42" s="136" t="s">
        <v>124</v>
      </c>
      <c r="B42" s="140" t="s">
        <v>247</v>
      </c>
      <c r="C42" s="144"/>
      <c r="D42" s="149"/>
      <c r="E42" s="149"/>
      <c r="F42" s="143"/>
    </row>
    <row r="43" spans="1:6" ht="15.75">
      <c r="A43" s="136" t="s">
        <v>125</v>
      </c>
      <c r="B43" s="140" t="s">
        <v>248</v>
      </c>
      <c r="C43" s="144"/>
      <c r="D43" s="134"/>
      <c r="E43" s="134"/>
      <c r="F43" s="143"/>
    </row>
    <row r="44" spans="1:6" s="44" customFormat="1" ht="15.75">
      <c r="A44" s="186" t="s">
        <v>151</v>
      </c>
      <c r="B44" s="185" t="s">
        <v>249</v>
      </c>
      <c r="C44" s="187">
        <f>C43+C42+C35</f>
        <v>158510</v>
      </c>
      <c r="D44" s="187">
        <f>D43+D42+D35</f>
        <v>157230</v>
      </c>
      <c r="E44" s="187"/>
      <c r="F44" s="187">
        <f>F27+F16</f>
        <v>1270</v>
      </c>
    </row>
    <row r="45" spans="1:6" ht="15.75">
      <c r="A45" s="180"/>
      <c r="B45" s="181"/>
      <c r="C45" s="182"/>
      <c r="D45" s="183"/>
      <c r="E45" s="183"/>
      <c r="F45" s="184"/>
    </row>
    <row r="46" spans="1:6" ht="15.75">
      <c r="A46" s="175"/>
      <c r="B46" s="176" t="s">
        <v>250</v>
      </c>
      <c r="C46" s="177"/>
      <c r="D46" s="178"/>
      <c r="E46" s="178"/>
      <c r="F46" s="179"/>
    </row>
    <row r="47" spans="1:6" ht="15.75">
      <c r="A47" s="150" t="s">
        <v>21</v>
      </c>
      <c r="B47" s="132" t="s">
        <v>251</v>
      </c>
      <c r="C47" s="144">
        <f>SUM(C48:C53)</f>
        <v>151307</v>
      </c>
      <c r="D47" s="134">
        <f>SUM(D48:D53)</f>
        <v>150037</v>
      </c>
      <c r="E47" s="134"/>
      <c r="F47" s="134">
        <f>F48+F49+F50+F51+F52+F53</f>
        <v>1270</v>
      </c>
    </row>
    <row r="48" spans="1:6" ht="15.75">
      <c r="A48" s="135" t="s">
        <v>61</v>
      </c>
      <c r="B48" s="141" t="s">
        <v>93</v>
      </c>
      <c r="C48" s="142">
        <v>51337</v>
      </c>
      <c r="D48" s="137">
        <v>51337</v>
      </c>
      <c r="E48" s="137"/>
      <c r="F48" s="138"/>
    </row>
    <row r="49" spans="1:6" ht="31.5">
      <c r="A49" s="135" t="s">
        <v>63</v>
      </c>
      <c r="B49" s="141" t="s">
        <v>94</v>
      </c>
      <c r="C49" s="142">
        <v>4444</v>
      </c>
      <c r="D49" s="137">
        <v>4444</v>
      </c>
      <c r="E49" s="137"/>
      <c r="F49" s="138"/>
    </row>
    <row r="50" spans="1:6" ht="15.75">
      <c r="A50" s="135" t="s">
        <v>65</v>
      </c>
      <c r="B50" s="141" t="s">
        <v>95</v>
      </c>
      <c r="C50" s="142">
        <v>24195</v>
      </c>
      <c r="D50" s="137">
        <v>22925</v>
      </c>
      <c r="E50" s="137"/>
      <c r="F50" s="138">
        <v>1270</v>
      </c>
    </row>
    <row r="51" spans="1:6" ht="15.75">
      <c r="A51" s="135" t="s">
        <v>67</v>
      </c>
      <c r="B51" s="141" t="s">
        <v>96</v>
      </c>
      <c r="C51" s="142">
        <v>5843</v>
      </c>
      <c r="D51" s="138">
        <v>5843</v>
      </c>
      <c r="E51" s="138"/>
      <c r="F51" s="138"/>
    </row>
    <row r="52" spans="1:6" ht="15.75">
      <c r="A52" s="135" t="s">
        <v>97</v>
      </c>
      <c r="B52" s="141" t="s">
        <v>252</v>
      </c>
      <c r="C52" s="142">
        <v>63237</v>
      </c>
      <c r="D52" s="137">
        <v>63237</v>
      </c>
      <c r="E52" s="137"/>
      <c r="F52" s="137"/>
    </row>
    <row r="53" spans="1:6" ht="31.5">
      <c r="A53" s="135" t="s">
        <v>70</v>
      </c>
      <c r="B53" s="141" t="s">
        <v>253</v>
      </c>
      <c r="C53" s="142">
        <v>2251</v>
      </c>
      <c r="D53" s="138">
        <v>2251</v>
      </c>
      <c r="E53" s="138"/>
      <c r="F53" s="142"/>
    </row>
    <row r="54" spans="1:6" ht="15.75">
      <c r="A54" s="150" t="s">
        <v>23</v>
      </c>
      <c r="B54" s="132" t="s">
        <v>254</v>
      </c>
      <c r="C54" s="144">
        <f>SUM(C55+C56)</f>
        <v>7203</v>
      </c>
      <c r="D54" s="144">
        <f>SUM(D55+D56)</f>
        <v>7203</v>
      </c>
      <c r="E54" s="144"/>
      <c r="F54" s="144"/>
    </row>
    <row r="55" spans="1:6" ht="15.75">
      <c r="A55" s="135" t="s">
        <v>71</v>
      </c>
      <c r="B55" s="141" t="s">
        <v>98</v>
      </c>
      <c r="C55" s="151">
        <v>7203</v>
      </c>
      <c r="D55" s="151">
        <v>7203</v>
      </c>
      <c r="E55" s="151"/>
      <c r="F55" s="151"/>
    </row>
    <row r="56" spans="1:6" ht="15.75">
      <c r="A56" s="135" t="s">
        <v>72</v>
      </c>
      <c r="B56" s="141" t="s">
        <v>99</v>
      </c>
      <c r="C56" s="151">
        <v>0</v>
      </c>
      <c r="D56" s="152">
        <v>0</v>
      </c>
      <c r="E56" s="152"/>
      <c r="F56" s="143"/>
    </row>
    <row r="57" spans="1:6" ht="15.75">
      <c r="A57" s="131" t="s">
        <v>25</v>
      </c>
      <c r="B57" s="153" t="s">
        <v>255</v>
      </c>
      <c r="C57" s="144">
        <v>0</v>
      </c>
      <c r="D57" s="134">
        <v>0</v>
      </c>
      <c r="E57" s="134"/>
      <c r="F57" s="144"/>
    </row>
    <row r="58" spans="1:6" ht="31.5">
      <c r="A58" s="150" t="s">
        <v>27</v>
      </c>
      <c r="B58" s="153" t="s">
        <v>256</v>
      </c>
      <c r="C58" s="144">
        <f>+C47+C54+C57</f>
        <v>158510</v>
      </c>
      <c r="D58" s="134">
        <f>+D47+D54+D57</f>
        <v>157240</v>
      </c>
      <c r="E58" s="134"/>
      <c r="F58" s="144">
        <v>1270</v>
      </c>
    </row>
    <row r="59" spans="1:6" ht="15.75">
      <c r="A59" s="150" t="s">
        <v>29</v>
      </c>
      <c r="B59" s="153" t="s">
        <v>257</v>
      </c>
      <c r="C59" s="144">
        <v>0</v>
      </c>
      <c r="D59" s="138">
        <v>0</v>
      </c>
      <c r="E59" s="138"/>
      <c r="F59" s="143"/>
    </row>
    <row r="60" spans="1:6" ht="15.75">
      <c r="A60" s="150" t="s">
        <v>31</v>
      </c>
      <c r="B60" s="153" t="s">
        <v>259</v>
      </c>
      <c r="C60" s="133">
        <v>0</v>
      </c>
      <c r="D60" s="149">
        <v>0</v>
      </c>
      <c r="E60" s="149"/>
      <c r="F60" s="143"/>
    </row>
    <row r="61" spans="1:6" ht="15.75">
      <c r="A61" s="154" t="s">
        <v>33</v>
      </c>
      <c r="B61" s="140" t="s">
        <v>258</v>
      </c>
      <c r="C61" s="155">
        <f>C58+C60</f>
        <v>158510</v>
      </c>
      <c r="D61" s="155">
        <f>D58+D60</f>
        <v>157240</v>
      </c>
      <c r="E61" s="155"/>
      <c r="F61" s="155">
        <v>1270</v>
      </c>
    </row>
    <row r="62" spans="1:3" ht="15.75">
      <c r="A62" s="118"/>
      <c r="B62" s="156"/>
      <c r="C62" s="157"/>
    </row>
  </sheetData>
  <sheetProtection/>
  <mergeCells count="2">
    <mergeCell ref="A1:C1"/>
    <mergeCell ref="A4:F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5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" max="1" width="82.00390625" style="0" customWidth="1"/>
    <col min="2" max="2" width="37.125" style="0" customWidth="1"/>
  </cols>
  <sheetData>
    <row r="1" spans="1:2" ht="12.75">
      <c r="A1" s="46" t="s">
        <v>260</v>
      </c>
      <c r="B1" s="45" t="s">
        <v>261</v>
      </c>
    </row>
    <row r="3" spans="1:2" ht="12.75">
      <c r="A3" s="46" t="s">
        <v>195</v>
      </c>
      <c r="B3" s="47"/>
    </row>
    <row r="4" spans="1:2" ht="12.75">
      <c r="A4" s="47"/>
      <c r="B4" s="48" t="s">
        <v>196</v>
      </c>
    </row>
    <row r="5" spans="1:2" ht="12.75">
      <c r="A5" s="49" t="s">
        <v>197</v>
      </c>
      <c r="B5" s="50"/>
    </row>
    <row r="6" spans="1:2" ht="12.75">
      <c r="A6" s="51" t="s">
        <v>198</v>
      </c>
      <c r="B6" s="47"/>
    </row>
    <row r="7" spans="1:2" ht="12.75">
      <c r="A7" s="51" t="s">
        <v>199</v>
      </c>
      <c r="B7" s="47"/>
    </row>
    <row r="8" spans="1:2" ht="12.75">
      <c r="A8" s="51" t="s">
        <v>200</v>
      </c>
      <c r="B8" s="48">
        <v>0</v>
      </c>
    </row>
    <row r="10" spans="1:2" ht="12.75">
      <c r="A10" s="51" t="s">
        <v>201</v>
      </c>
      <c r="B10" s="47"/>
    </row>
    <row r="11" spans="1:2" ht="12.75">
      <c r="A11" s="51" t="s">
        <v>202</v>
      </c>
      <c r="B11" s="48">
        <v>2249388</v>
      </c>
    </row>
    <row r="12" spans="1:2" ht="12.75">
      <c r="A12" s="51" t="s">
        <v>203</v>
      </c>
      <c r="B12" s="48">
        <v>2176000</v>
      </c>
    </row>
    <row r="13" spans="1:2" ht="12.75">
      <c r="A13" s="51" t="s">
        <v>204</v>
      </c>
      <c r="B13" s="48">
        <v>100000</v>
      </c>
    </row>
    <row r="14" spans="1:2" ht="12.75">
      <c r="A14" s="51" t="s">
        <v>205</v>
      </c>
      <c r="B14" s="48">
        <v>1409670</v>
      </c>
    </row>
    <row r="16" spans="1:2" ht="12.75">
      <c r="A16" s="51" t="s">
        <v>206</v>
      </c>
      <c r="B16" s="48">
        <v>4000000</v>
      </c>
    </row>
    <row r="17" spans="1:2" ht="12.75">
      <c r="A17" s="51" t="s">
        <v>207</v>
      </c>
      <c r="B17" s="48">
        <v>79050</v>
      </c>
    </row>
    <row r="19" spans="1:2" ht="12.75">
      <c r="A19" s="52" t="s">
        <v>214</v>
      </c>
      <c r="B19" s="43">
        <v>1502116</v>
      </c>
    </row>
    <row r="20" spans="1:2" ht="12.75">
      <c r="A20" s="52"/>
      <c r="B20" s="43"/>
    </row>
    <row r="21" spans="1:2" ht="12.75">
      <c r="A21" s="52" t="s">
        <v>208</v>
      </c>
      <c r="B21" s="53">
        <v>57531</v>
      </c>
    </row>
    <row r="22" spans="1:2" ht="12.75">
      <c r="A22" s="52" t="s">
        <v>215</v>
      </c>
      <c r="B22" s="53">
        <v>1200000</v>
      </c>
    </row>
    <row r="23" spans="1:2" ht="12.75">
      <c r="A23" s="54" t="s">
        <v>209</v>
      </c>
      <c r="B23" s="55">
        <f>SUM(B8:B22)</f>
        <v>12773755</v>
      </c>
    </row>
    <row r="24" spans="1:2" ht="12.75">
      <c r="A24" s="54"/>
      <c r="B24" s="55"/>
    </row>
    <row r="25" spans="1:2" ht="12.75">
      <c r="A25" s="54" t="s">
        <v>216</v>
      </c>
      <c r="B25" s="55">
        <v>55343000</v>
      </c>
    </row>
    <row r="26" spans="1:2" ht="12.75">
      <c r="A26" s="54"/>
      <c r="B26" s="55"/>
    </row>
    <row r="27" spans="1:2" ht="12.75">
      <c r="A27" s="49" t="s">
        <v>217</v>
      </c>
      <c r="B27" s="50"/>
    </row>
    <row r="28" spans="1:2" ht="12.75">
      <c r="A28" s="49"/>
      <c r="B28" s="50"/>
    </row>
    <row r="29" spans="1:2" ht="12.75">
      <c r="A29" s="51" t="s">
        <v>210</v>
      </c>
      <c r="B29" s="48">
        <v>3777600</v>
      </c>
    </row>
    <row r="31" spans="1:2" ht="12.75">
      <c r="A31" s="49" t="s">
        <v>218</v>
      </c>
      <c r="B31" s="47"/>
    </row>
    <row r="32" spans="1:2" ht="12.75">
      <c r="A32" s="51" t="s">
        <v>211</v>
      </c>
      <c r="B32" s="48">
        <v>6968640</v>
      </c>
    </row>
    <row r="33" spans="1:2" ht="13.5" thickBot="1">
      <c r="A33" s="56" t="s">
        <v>212</v>
      </c>
      <c r="B33" s="57">
        <v>2608931</v>
      </c>
    </row>
    <row r="35" spans="1:2" ht="12.75">
      <c r="A35" s="49" t="s">
        <v>213</v>
      </c>
      <c r="B35" s="50">
        <f>B23+B29+B32+B33+B25</f>
        <v>81471926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E9" sqref="E9"/>
    </sheetView>
  </sheetViews>
  <sheetFormatPr defaultColWidth="9.00390625" defaultRowHeight="12.75"/>
  <cols>
    <col min="1" max="1" width="13.125" style="0" customWidth="1"/>
    <col min="2" max="2" width="32.875" style="188" customWidth="1"/>
    <col min="3" max="3" width="15.25390625" style="189" customWidth="1"/>
    <col min="4" max="4" width="32.125" style="188" customWidth="1"/>
    <col min="5" max="5" width="15.625" style="189" customWidth="1"/>
  </cols>
  <sheetData>
    <row r="1" spans="1:3" ht="0.75" customHeight="1">
      <c r="A1" s="282"/>
      <c r="B1" s="282"/>
      <c r="C1" s="282"/>
    </row>
    <row r="2" spans="1:3" ht="12.75" customHeight="1" hidden="1">
      <c r="A2" s="4"/>
      <c r="B2" s="190"/>
      <c r="C2" s="191"/>
    </row>
    <row r="3" spans="1:3" ht="15.75" hidden="1">
      <c r="A3" s="1"/>
      <c r="B3" s="192"/>
      <c r="C3" s="193"/>
    </row>
    <row r="4" spans="1:5" ht="15.75">
      <c r="A4" s="194" t="s">
        <v>260</v>
      </c>
      <c r="B4" s="192"/>
      <c r="C4" s="193"/>
      <c r="E4" s="189" t="s">
        <v>263</v>
      </c>
    </row>
    <row r="5" spans="1:3" ht="15.75">
      <c r="A5" s="1"/>
      <c r="B5" s="192"/>
      <c r="C5" s="193"/>
    </row>
    <row r="6" spans="1:3" ht="15.75">
      <c r="A6" s="1"/>
      <c r="B6" s="192"/>
      <c r="C6" s="193"/>
    </row>
    <row r="7" spans="2:5" ht="12.75">
      <c r="B7"/>
      <c r="C7"/>
      <c r="D7"/>
      <c r="E7"/>
    </row>
    <row r="8" spans="2:5" ht="12.75">
      <c r="B8"/>
      <c r="C8"/>
      <c r="D8"/>
      <c r="E8"/>
    </row>
    <row r="9" spans="1:3" ht="15.75">
      <c r="A9" s="42"/>
      <c r="B9" s="195"/>
      <c r="C9" s="196"/>
    </row>
    <row r="11" ht="16.5" thickBot="1"/>
    <row r="12" spans="2:5" ht="15.75">
      <c r="B12" s="197" t="s">
        <v>129</v>
      </c>
      <c r="C12" s="198"/>
      <c r="D12" s="197" t="s">
        <v>92</v>
      </c>
      <c r="E12" s="199"/>
    </row>
    <row r="13" spans="2:5" ht="15.75">
      <c r="B13" s="200" t="s">
        <v>271</v>
      </c>
      <c r="C13" s="201">
        <v>81472</v>
      </c>
      <c r="D13" s="200" t="s">
        <v>22</v>
      </c>
      <c r="E13" s="201">
        <v>51337</v>
      </c>
    </row>
    <row r="14" spans="2:5" ht="15.75">
      <c r="B14" s="200" t="s">
        <v>134</v>
      </c>
      <c r="C14" s="201">
        <v>11000</v>
      </c>
      <c r="D14" s="200" t="s">
        <v>264</v>
      </c>
      <c r="E14" s="201">
        <v>4444</v>
      </c>
    </row>
    <row r="15" spans="2:5" ht="15.75">
      <c r="B15" s="200" t="s">
        <v>135</v>
      </c>
      <c r="C15" s="201">
        <v>6029</v>
      </c>
      <c r="D15" s="200" t="s">
        <v>57</v>
      </c>
      <c r="E15" s="201">
        <v>24195</v>
      </c>
    </row>
    <row r="16" spans="2:5" ht="15.75">
      <c r="B16" s="200" t="s">
        <v>265</v>
      </c>
      <c r="C16" s="201">
        <v>60009</v>
      </c>
      <c r="D16" s="200" t="s">
        <v>102</v>
      </c>
      <c r="E16" s="201">
        <v>65488</v>
      </c>
    </row>
    <row r="17" spans="2:5" ht="15.75">
      <c r="B17" s="200"/>
      <c r="C17" s="201"/>
      <c r="D17" s="200" t="s">
        <v>266</v>
      </c>
      <c r="E17" s="201">
        <v>5843</v>
      </c>
    </row>
    <row r="18" spans="2:5" ht="15.75">
      <c r="B18" s="200"/>
      <c r="C18" s="201"/>
      <c r="D18" s="200" t="s">
        <v>178</v>
      </c>
      <c r="E18" s="201">
        <v>0</v>
      </c>
    </row>
    <row r="19" spans="2:5" ht="15.75">
      <c r="B19" s="200"/>
      <c r="C19" s="201"/>
      <c r="D19" s="200" t="s">
        <v>98</v>
      </c>
      <c r="E19" s="201">
        <v>7203</v>
      </c>
    </row>
    <row r="20" spans="2:5" ht="15.75">
      <c r="B20" s="202" t="s">
        <v>267</v>
      </c>
      <c r="C20" s="203">
        <f>SUM(C13:C16)</f>
        <v>158510</v>
      </c>
      <c r="D20" s="202" t="s">
        <v>268</v>
      </c>
      <c r="E20" s="203">
        <f>SUM(E13:E19)</f>
        <v>158510</v>
      </c>
    </row>
    <row r="21" spans="1:5" ht="15.75">
      <c r="A21" s="5"/>
      <c r="B21" s="202" t="s">
        <v>269</v>
      </c>
      <c r="C21" s="203">
        <f>SUM(C20:C20)</f>
        <v>158510</v>
      </c>
      <c r="D21" s="202" t="s">
        <v>270</v>
      </c>
      <c r="E21" s="203">
        <f>SUM(E20:E20)</f>
        <v>158510</v>
      </c>
    </row>
    <row r="22" spans="2:5" ht="16.5" thickBot="1">
      <c r="B22" s="204"/>
      <c r="C22" s="205"/>
      <c r="D22" s="204"/>
      <c r="E22" s="205"/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7" sqref="A7:F8"/>
    </sheetView>
  </sheetViews>
  <sheetFormatPr defaultColWidth="9.00390625" defaultRowHeight="12.75"/>
  <cols>
    <col min="1" max="1" width="4.625" style="0" customWidth="1"/>
    <col min="2" max="2" width="36.625" style="0" customWidth="1"/>
    <col min="3" max="3" width="15.25390625" style="0" customWidth="1"/>
    <col min="4" max="4" width="13.00390625" style="0" customWidth="1"/>
    <col min="5" max="5" width="14.875" style="0" customWidth="1"/>
    <col min="6" max="6" width="12.875" style="0" customWidth="1"/>
    <col min="7" max="7" width="13.375" style="0" customWidth="1"/>
  </cols>
  <sheetData>
    <row r="1" spans="1:3" ht="0.75" customHeight="1">
      <c r="A1" s="282"/>
      <c r="B1" s="282"/>
      <c r="C1" s="282"/>
    </row>
    <row r="2" spans="1:3" ht="12.75" customHeight="1" hidden="1">
      <c r="A2" s="4"/>
      <c r="B2" s="4"/>
      <c r="C2" s="4"/>
    </row>
    <row r="3" spans="1:3" ht="20.25" hidden="1">
      <c r="A3" s="1"/>
      <c r="B3" s="2"/>
      <c r="C3" s="3"/>
    </row>
    <row r="4" spans="1:6" ht="15.75">
      <c r="A4" s="123" t="s">
        <v>156</v>
      </c>
      <c r="C4" s="206"/>
      <c r="F4" t="s">
        <v>272</v>
      </c>
    </row>
    <row r="5" spans="1:3" ht="20.25">
      <c r="A5" s="1"/>
      <c r="B5" s="2"/>
      <c r="C5" s="3"/>
    </row>
    <row r="7" spans="1:6" ht="12.75">
      <c r="A7" s="283" t="s">
        <v>179</v>
      </c>
      <c r="B7" s="284"/>
      <c r="C7" s="284"/>
      <c r="D7" s="284"/>
      <c r="E7" s="284"/>
      <c r="F7" s="284"/>
    </row>
    <row r="8" spans="1:6" ht="12.75">
      <c r="A8" s="284"/>
      <c r="B8" s="284"/>
      <c r="C8" s="284"/>
      <c r="D8" s="284"/>
      <c r="E8" s="284"/>
      <c r="F8" s="284"/>
    </row>
    <row r="9" spans="1:6" ht="15.75">
      <c r="A9" s="207"/>
      <c r="B9" s="207"/>
      <c r="C9" s="208" t="s">
        <v>273</v>
      </c>
      <c r="D9" s="207"/>
      <c r="E9" s="207"/>
      <c r="F9" s="207"/>
    </row>
    <row r="10" spans="1:6" ht="15.75">
      <c r="A10" s="28"/>
      <c r="B10" s="29"/>
      <c r="C10" s="29"/>
      <c r="D10" s="30"/>
      <c r="E10" s="29"/>
      <c r="F10" s="29"/>
    </row>
    <row r="11" spans="1:6" ht="12.75">
      <c r="A11" s="29"/>
      <c r="B11" s="29"/>
      <c r="C11" s="29"/>
      <c r="D11" s="29"/>
      <c r="E11" s="29"/>
      <c r="F11" s="29"/>
    </row>
    <row r="12" spans="1:6" ht="38.25">
      <c r="A12" s="31" t="s">
        <v>0</v>
      </c>
      <c r="B12" s="31" t="s">
        <v>1</v>
      </c>
      <c r="C12" s="285" t="s">
        <v>274</v>
      </c>
      <c r="D12" s="286"/>
      <c r="E12" s="286"/>
      <c r="F12" s="287"/>
    </row>
    <row r="13" spans="1:6" ht="25.5">
      <c r="A13" s="32"/>
      <c r="B13" s="32"/>
      <c r="C13" s="33" t="s">
        <v>153</v>
      </c>
      <c r="D13" s="33" t="s">
        <v>154</v>
      </c>
      <c r="E13" s="33" t="s">
        <v>155</v>
      </c>
      <c r="F13" s="33" t="s">
        <v>12</v>
      </c>
    </row>
    <row r="14" spans="1:6" ht="12.75">
      <c r="A14" s="209"/>
      <c r="B14" s="37" t="s">
        <v>275</v>
      </c>
      <c r="C14" s="27"/>
      <c r="D14" s="35"/>
      <c r="E14" s="35"/>
      <c r="F14" s="210"/>
    </row>
    <row r="15" spans="1:6" ht="12.75">
      <c r="A15" s="209"/>
      <c r="B15" s="34"/>
      <c r="C15" s="27"/>
      <c r="D15" s="35"/>
      <c r="E15" s="35"/>
      <c r="F15" s="210"/>
    </row>
    <row r="16" spans="1:6" ht="12.75">
      <c r="A16" s="209">
        <v>1</v>
      </c>
      <c r="B16" s="34" t="s">
        <v>276</v>
      </c>
      <c r="C16" s="27">
        <v>0</v>
      </c>
      <c r="D16" s="35">
        <v>0</v>
      </c>
      <c r="E16" s="35">
        <v>600</v>
      </c>
      <c r="F16" s="210">
        <f>C16+D16+E16</f>
        <v>600</v>
      </c>
    </row>
    <row r="17" spans="1:6" ht="12.75">
      <c r="A17" s="209"/>
      <c r="B17" s="34"/>
      <c r="C17" s="27"/>
      <c r="D17" s="35"/>
      <c r="E17" s="35"/>
      <c r="F17" s="210"/>
    </row>
    <row r="18" spans="1:6" ht="12.75">
      <c r="A18" s="209">
        <v>2</v>
      </c>
      <c r="B18" s="34" t="s">
        <v>278</v>
      </c>
      <c r="C18" s="27"/>
      <c r="D18" s="35"/>
      <c r="E18" s="35">
        <v>6603</v>
      </c>
      <c r="F18" s="210">
        <f>SUM(E18)</f>
        <v>6603</v>
      </c>
    </row>
    <row r="19" spans="1:6" ht="25.5">
      <c r="A19" s="211"/>
      <c r="B19" s="37" t="s">
        <v>277</v>
      </c>
      <c r="C19" s="210">
        <f>SUM(C14:C16)</f>
        <v>0</v>
      </c>
      <c r="D19" s="210">
        <f>SUM(D14:D16)</f>
        <v>0</v>
      </c>
      <c r="E19" s="210">
        <f>SUM(E14:E16)</f>
        <v>600</v>
      </c>
      <c r="F19" s="210">
        <f>SUM(F16:F18)</f>
        <v>7203</v>
      </c>
    </row>
    <row r="20" spans="1:6" ht="12.75">
      <c r="A20" s="29"/>
      <c r="B20" s="29"/>
      <c r="C20" s="36"/>
      <c r="D20" s="36"/>
      <c r="E20" s="36"/>
      <c r="F20" s="36"/>
    </row>
  </sheetData>
  <sheetProtection/>
  <mergeCells count="3">
    <mergeCell ref="A1:C1"/>
    <mergeCell ref="A7:F8"/>
    <mergeCell ref="C12:F1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C25" sqref="C25"/>
    </sheetView>
  </sheetViews>
  <sheetFormatPr defaultColWidth="9.00390625" defaultRowHeight="12.75"/>
  <cols>
    <col min="1" max="1" width="4.625" style="0" customWidth="1"/>
    <col min="2" max="2" width="36.625" style="0" customWidth="1"/>
    <col min="3" max="3" width="15.25390625" style="0" customWidth="1"/>
    <col min="4" max="4" width="13.00390625" style="0" customWidth="1"/>
    <col min="5" max="5" width="14.875" style="0" customWidth="1"/>
    <col min="6" max="6" width="12.875" style="0" customWidth="1"/>
    <col min="7" max="7" width="13.375" style="0" customWidth="1"/>
  </cols>
  <sheetData>
    <row r="1" spans="1:3" ht="0.75" customHeight="1">
      <c r="A1" s="282"/>
      <c r="B1" s="282"/>
      <c r="C1" s="282"/>
    </row>
    <row r="2" spans="1:3" ht="12.75" customHeight="1" hidden="1">
      <c r="A2" s="4"/>
      <c r="B2" s="4"/>
      <c r="C2" s="4"/>
    </row>
    <row r="3" spans="1:3" ht="20.25" hidden="1">
      <c r="A3" s="1"/>
      <c r="B3" s="2"/>
      <c r="C3" s="3"/>
    </row>
    <row r="4" spans="1:7" ht="15.75">
      <c r="A4" s="123" t="s">
        <v>156</v>
      </c>
      <c r="C4" s="206"/>
      <c r="G4" t="s">
        <v>279</v>
      </c>
    </row>
    <row r="5" spans="1:3" ht="20.25">
      <c r="A5" s="1"/>
      <c r="B5" s="2"/>
      <c r="C5" s="3"/>
    </row>
    <row r="6" spans="1:3" ht="20.25">
      <c r="A6" s="1"/>
      <c r="B6" s="2"/>
      <c r="C6" s="3"/>
    </row>
    <row r="8" spans="1:8" ht="15.75">
      <c r="A8" s="288" t="s">
        <v>280</v>
      </c>
      <c r="B8" s="284"/>
      <c r="C8" s="284"/>
      <c r="D8" s="284"/>
      <c r="E8" s="284"/>
      <c r="F8" s="284"/>
      <c r="G8" s="212"/>
      <c r="H8" s="212"/>
    </row>
    <row r="9" spans="1:8" ht="12.75">
      <c r="A9" s="212"/>
      <c r="B9" s="212"/>
      <c r="C9" s="212"/>
      <c r="D9" s="212"/>
      <c r="E9" s="212"/>
      <c r="F9" s="212"/>
      <c r="G9" s="212"/>
      <c r="H9" s="212"/>
    </row>
    <row r="14" ht="12.75">
      <c r="B14" s="213" t="s">
        <v>281</v>
      </c>
    </row>
  </sheetData>
  <sheetProtection/>
  <mergeCells count="2">
    <mergeCell ref="A1:C1"/>
    <mergeCell ref="A8:F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3">
      <selection activeCell="D32" sqref="D32:E32"/>
    </sheetView>
  </sheetViews>
  <sheetFormatPr defaultColWidth="9.00390625" defaultRowHeight="12.75"/>
  <cols>
    <col min="1" max="1" width="4.625" style="0" customWidth="1"/>
    <col min="2" max="2" width="11.75390625" style="216" customWidth="1"/>
    <col min="3" max="3" width="41.125" style="0" customWidth="1"/>
    <col min="4" max="4" width="17.125" style="0" customWidth="1"/>
    <col min="5" max="5" width="17.625" style="0" customWidth="1"/>
    <col min="6" max="6" width="17.875" style="0" customWidth="1"/>
  </cols>
  <sheetData>
    <row r="1" spans="1:3" ht="0.75" customHeight="1">
      <c r="A1" s="282"/>
      <c r="B1" s="282"/>
      <c r="C1" s="282"/>
    </row>
    <row r="2" spans="1:3" ht="12.75" customHeight="1" hidden="1">
      <c r="A2" s="4"/>
      <c r="B2" s="214"/>
      <c r="C2" s="4"/>
    </row>
    <row r="3" spans="1:3" ht="20.25" hidden="1">
      <c r="A3" s="1"/>
      <c r="B3" s="215"/>
      <c r="C3" s="3"/>
    </row>
    <row r="4" spans="2:6" ht="12.75" customHeight="1">
      <c r="B4" s="195" t="s">
        <v>260</v>
      </c>
      <c r="C4" s="238"/>
      <c r="D4" s="217"/>
      <c r="E4" s="218"/>
      <c r="F4" s="219" t="s">
        <v>282</v>
      </c>
    </row>
    <row r="5" spans="2:5" ht="12.75" customHeight="1">
      <c r="B5" s="195"/>
      <c r="C5" s="238"/>
      <c r="D5" s="217"/>
      <c r="E5" s="218"/>
    </row>
    <row r="6" spans="2:6" ht="12.75">
      <c r="B6" s="295" t="s">
        <v>286</v>
      </c>
      <c r="C6" s="295"/>
      <c r="D6" s="295"/>
      <c r="E6" s="295"/>
      <c r="F6" s="295"/>
    </row>
    <row r="7" spans="2:6" ht="12.75">
      <c r="B7" s="295"/>
      <c r="C7" s="295"/>
      <c r="D7" s="295"/>
      <c r="E7" s="295"/>
      <c r="F7" s="295"/>
    </row>
    <row r="8" spans="2:5" ht="12.75" customHeight="1">
      <c r="B8" s="220"/>
      <c r="C8" s="6"/>
      <c r="D8" s="6"/>
      <c r="E8" s="6"/>
    </row>
    <row r="9" spans="2:5" ht="13.5" customHeight="1">
      <c r="B9" s="220"/>
      <c r="C9" s="6"/>
      <c r="D9" s="6"/>
      <c r="E9" s="6"/>
    </row>
    <row r="10" spans="2:5" ht="12.75">
      <c r="B10" s="220"/>
      <c r="C10" s="6"/>
      <c r="D10" s="6"/>
      <c r="E10" s="6"/>
    </row>
    <row r="11" spans="2:6" ht="12.75">
      <c r="B11" s="220"/>
      <c r="D11" s="6"/>
      <c r="E11" s="6"/>
      <c r="F11" s="7" t="s">
        <v>230</v>
      </c>
    </row>
    <row r="12" spans="2:6" ht="12.75">
      <c r="B12" s="296" t="s">
        <v>128</v>
      </c>
      <c r="C12" s="297"/>
      <c r="D12" s="273" t="s">
        <v>130</v>
      </c>
      <c r="E12" s="273" t="s">
        <v>131</v>
      </c>
      <c r="F12" s="273" t="s">
        <v>283</v>
      </c>
    </row>
    <row r="13" spans="2:6" ht="12.75">
      <c r="B13" s="296"/>
      <c r="C13" s="298"/>
      <c r="D13" s="289"/>
      <c r="E13" s="289"/>
      <c r="F13" s="289"/>
    </row>
    <row r="14" spans="2:6" ht="15.75">
      <c r="B14" s="221"/>
      <c r="C14" s="222" t="s">
        <v>129</v>
      </c>
      <c r="D14" s="223"/>
      <c r="E14" s="223"/>
      <c r="F14" s="223"/>
    </row>
    <row r="15" spans="2:6" ht="15.75">
      <c r="B15" s="224">
        <v>1</v>
      </c>
      <c r="C15" s="8" t="s">
        <v>132</v>
      </c>
      <c r="D15" s="225">
        <v>81472</v>
      </c>
      <c r="E15" s="10">
        <v>82000</v>
      </c>
      <c r="F15" s="10">
        <v>82500</v>
      </c>
    </row>
    <row r="16" spans="2:6" ht="15.75">
      <c r="B16" s="226">
        <v>2</v>
      </c>
      <c r="C16" s="9" t="s">
        <v>284</v>
      </c>
      <c r="D16" s="10">
        <v>60009</v>
      </c>
      <c r="E16" s="10">
        <v>61000</v>
      </c>
      <c r="F16" s="10">
        <v>62000</v>
      </c>
    </row>
    <row r="17" spans="2:6" ht="15.75">
      <c r="B17" s="226">
        <v>3</v>
      </c>
      <c r="C17" s="9" t="s">
        <v>133</v>
      </c>
      <c r="D17" s="10">
        <v>0</v>
      </c>
      <c r="E17" s="225">
        <v>0</v>
      </c>
      <c r="F17" s="225">
        <v>0</v>
      </c>
    </row>
    <row r="18" spans="2:6" ht="15.75">
      <c r="B18" s="226">
        <v>4</v>
      </c>
      <c r="C18" s="9" t="s">
        <v>134</v>
      </c>
      <c r="D18" s="10">
        <v>11000</v>
      </c>
      <c r="E18" s="225">
        <v>11500</v>
      </c>
      <c r="F18" s="225">
        <v>11500</v>
      </c>
    </row>
    <row r="19" spans="2:7" ht="15.75">
      <c r="B19" s="226">
        <v>5</v>
      </c>
      <c r="C19" s="9" t="s">
        <v>135</v>
      </c>
      <c r="D19" s="10">
        <v>6029</v>
      </c>
      <c r="E19" s="10">
        <v>6500</v>
      </c>
      <c r="F19" s="10">
        <v>6500</v>
      </c>
      <c r="G19" s="237"/>
    </row>
    <row r="20" spans="2:6" ht="15.75">
      <c r="B20" s="226">
        <v>6</v>
      </c>
      <c r="C20" s="9" t="s">
        <v>136</v>
      </c>
      <c r="D20" s="10"/>
      <c r="E20" s="225"/>
      <c r="F20" s="225"/>
    </row>
    <row r="21" spans="2:6" ht="15.75">
      <c r="B21" s="226">
        <v>7</v>
      </c>
      <c r="C21" s="11" t="s">
        <v>137</v>
      </c>
      <c r="D21" s="10"/>
      <c r="E21" s="10">
        <v>500</v>
      </c>
      <c r="F21" s="10">
        <v>500</v>
      </c>
    </row>
    <row r="22" spans="2:6" ht="15.75">
      <c r="B22" s="226">
        <v>8</v>
      </c>
      <c r="C22" s="11" t="s">
        <v>138</v>
      </c>
      <c r="D22" s="10"/>
      <c r="E22" s="10"/>
      <c r="F22" s="10"/>
    </row>
    <row r="23" spans="2:6" ht="15.75">
      <c r="B23" s="226">
        <v>10</v>
      </c>
      <c r="C23" s="11" t="s">
        <v>139</v>
      </c>
      <c r="D23" s="10"/>
      <c r="E23" s="10">
        <v>2800</v>
      </c>
      <c r="F23" s="10">
        <v>1300</v>
      </c>
    </row>
    <row r="24" spans="2:6" ht="15.75">
      <c r="B24" s="226">
        <v>11</v>
      </c>
      <c r="C24" s="227" t="s">
        <v>140</v>
      </c>
      <c r="D24" s="228">
        <f>SUM(D15:D22)+D23</f>
        <v>158510</v>
      </c>
      <c r="E24" s="228">
        <f>SUM(E15:E23)</f>
        <v>164300</v>
      </c>
      <c r="F24" s="228">
        <f>SUM(F15:F23)</f>
        <v>164300</v>
      </c>
    </row>
    <row r="25" spans="2:6" ht="12.75">
      <c r="B25" s="290"/>
      <c r="C25" s="291" t="s">
        <v>92</v>
      </c>
      <c r="D25" s="293"/>
      <c r="E25" s="273"/>
      <c r="F25" s="273"/>
    </row>
    <row r="26" spans="2:6" ht="12.75" customHeight="1">
      <c r="B26" s="290"/>
      <c r="C26" s="292"/>
      <c r="D26" s="294"/>
      <c r="E26" s="289"/>
      <c r="F26" s="289"/>
    </row>
    <row r="27" spans="2:6" ht="13.5" customHeight="1">
      <c r="B27" s="229">
        <v>12</v>
      </c>
      <c r="C27" s="230" t="s">
        <v>22</v>
      </c>
      <c r="D27" s="231">
        <v>51337</v>
      </c>
      <c r="E27" s="232">
        <v>55000</v>
      </c>
      <c r="F27" s="232">
        <v>57000</v>
      </c>
    </row>
    <row r="28" spans="2:6" ht="15.75">
      <c r="B28" s="233">
        <v>13</v>
      </c>
      <c r="C28" s="11" t="s">
        <v>141</v>
      </c>
      <c r="D28" s="234">
        <v>4444</v>
      </c>
      <c r="E28" s="10">
        <v>5100</v>
      </c>
      <c r="F28" s="10">
        <v>5100</v>
      </c>
    </row>
    <row r="29" spans="2:6" ht="15.75">
      <c r="B29" s="233">
        <v>14</v>
      </c>
      <c r="C29" s="11" t="s">
        <v>57</v>
      </c>
      <c r="D29" s="234">
        <v>24195</v>
      </c>
      <c r="E29" s="10">
        <v>25000</v>
      </c>
      <c r="F29" s="10">
        <v>26000</v>
      </c>
    </row>
    <row r="30" spans="2:6" ht="15.75">
      <c r="B30" s="233">
        <v>15</v>
      </c>
      <c r="C30" s="11" t="s">
        <v>142</v>
      </c>
      <c r="D30" s="234">
        <v>5843</v>
      </c>
      <c r="E30" s="10">
        <v>3700</v>
      </c>
      <c r="F30" s="10">
        <v>3700</v>
      </c>
    </row>
    <row r="31" spans="2:6" ht="15.75">
      <c r="B31" s="229">
        <v>16</v>
      </c>
      <c r="C31" s="11" t="s">
        <v>102</v>
      </c>
      <c r="D31" s="234">
        <v>63237</v>
      </c>
      <c r="E31" s="10">
        <v>65000</v>
      </c>
      <c r="F31" s="10">
        <v>65000</v>
      </c>
    </row>
    <row r="32" spans="2:6" ht="15.75">
      <c r="B32" s="229">
        <v>17</v>
      </c>
      <c r="C32" s="11" t="s">
        <v>285</v>
      </c>
      <c r="D32" s="234">
        <v>2251</v>
      </c>
      <c r="E32" s="10">
        <v>2500</v>
      </c>
      <c r="F32" s="10">
        <v>2500</v>
      </c>
    </row>
    <row r="33" spans="2:6" ht="15.75">
      <c r="B33" s="233">
        <v>18</v>
      </c>
      <c r="C33" s="11" t="s">
        <v>143</v>
      </c>
      <c r="D33" s="234">
        <v>7203</v>
      </c>
      <c r="E33" s="10">
        <v>8000</v>
      </c>
      <c r="F33" s="10">
        <v>5000</v>
      </c>
    </row>
    <row r="34" spans="2:6" ht="15.75">
      <c r="B34" s="233">
        <v>19</v>
      </c>
      <c r="C34" s="11" t="s">
        <v>144</v>
      </c>
      <c r="D34" s="234">
        <v>0</v>
      </c>
      <c r="E34" s="10"/>
      <c r="F34" s="10"/>
    </row>
    <row r="35" spans="2:6" ht="15.75">
      <c r="B35" s="229">
        <v>20</v>
      </c>
      <c r="C35" s="11" t="s">
        <v>145</v>
      </c>
      <c r="D35" s="234">
        <v>0</v>
      </c>
      <c r="E35" s="10"/>
      <c r="F35" s="10"/>
    </row>
    <row r="36" spans="2:6" ht="15.75">
      <c r="B36" s="235">
        <v>21</v>
      </c>
      <c r="C36" s="227" t="s">
        <v>146</v>
      </c>
      <c r="D36" s="236">
        <f>SUM(D27:D35)</f>
        <v>158510</v>
      </c>
      <c r="E36" s="228">
        <f>SUM(E27:E35)</f>
        <v>164300</v>
      </c>
      <c r="F36" s="228">
        <f>SUM(F27:F35)</f>
        <v>164300</v>
      </c>
    </row>
    <row r="39" spans="5:6" ht="12.75">
      <c r="E39" s="43" t="s">
        <v>100</v>
      </c>
      <c r="F39" s="43" t="s">
        <v>100</v>
      </c>
    </row>
  </sheetData>
  <sheetProtection/>
  <mergeCells count="12">
    <mergeCell ref="A1:C1"/>
    <mergeCell ref="B6:F7"/>
    <mergeCell ref="B12:B13"/>
    <mergeCell ref="C12:C13"/>
    <mergeCell ref="D12:D13"/>
    <mergeCell ref="E12:E13"/>
    <mergeCell ref="F12:F13"/>
    <mergeCell ref="F25:F26"/>
    <mergeCell ref="B25:B26"/>
    <mergeCell ref="C25:C26"/>
    <mergeCell ref="D25:D26"/>
    <mergeCell ref="E25:E2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C11" sqref="C11"/>
    </sheetView>
  </sheetViews>
  <sheetFormatPr defaultColWidth="9.00390625" defaultRowHeight="12.75"/>
  <cols>
    <col min="1" max="1" width="4.625" style="0" customWidth="1"/>
    <col min="2" max="2" width="14.25390625" style="0" customWidth="1"/>
    <col min="3" max="3" width="59.25390625" style="0" customWidth="1"/>
    <col min="4" max="4" width="20.125" style="0" customWidth="1"/>
    <col min="5" max="5" width="14.875" style="0" customWidth="1"/>
    <col min="6" max="6" width="12.875" style="0" customWidth="1"/>
    <col min="7" max="7" width="13.375" style="0" customWidth="1"/>
  </cols>
  <sheetData>
    <row r="1" spans="1:3" ht="0.75" customHeight="1">
      <c r="A1" s="282"/>
      <c r="B1" s="282"/>
      <c r="C1" s="282"/>
    </row>
    <row r="2" spans="1:3" ht="12.75" customHeight="1" hidden="1">
      <c r="A2" s="4"/>
      <c r="B2" s="4"/>
      <c r="C2" s="4"/>
    </row>
    <row r="3" spans="1:3" ht="20.25" hidden="1">
      <c r="A3" s="1"/>
      <c r="B3" s="2"/>
      <c r="C3" s="3"/>
    </row>
    <row r="4" spans="2:4" s="188" customFormat="1" ht="15.75">
      <c r="B4" s="195" t="s">
        <v>260</v>
      </c>
      <c r="C4" s="195"/>
      <c r="D4" s="188" t="s">
        <v>287</v>
      </c>
    </row>
    <row r="5" spans="2:4" ht="12.75">
      <c r="B5" s="12"/>
      <c r="C5" s="299" t="s">
        <v>102</v>
      </c>
      <c r="D5" s="299"/>
    </row>
    <row r="6" spans="2:4" ht="12.75">
      <c r="B6" s="12"/>
      <c r="C6" s="299"/>
      <c r="D6" s="299"/>
    </row>
    <row r="7" spans="2:4" ht="12.75">
      <c r="B7" s="12"/>
      <c r="C7" s="299"/>
      <c r="D7" s="299"/>
    </row>
    <row r="8" spans="2:4" ht="15.75" thickBot="1">
      <c r="B8" s="12"/>
      <c r="C8" s="12"/>
      <c r="D8" s="13"/>
    </row>
    <row r="9" spans="2:4" ht="15.75">
      <c r="B9" s="14" t="s">
        <v>0</v>
      </c>
      <c r="C9" s="15" t="s">
        <v>147</v>
      </c>
      <c r="D9" s="16" t="s">
        <v>148</v>
      </c>
    </row>
    <row r="10" spans="2:4" ht="15.75">
      <c r="B10" s="17"/>
      <c r="C10" s="19"/>
      <c r="D10" s="18"/>
    </row>
    <row r="11" spans="2:4" ht="15.75">
      <c r="B11" s="17">
        <v>1</v>
      </c>
      <c r="C11" s="19" t="s">
        <v>223</v>
      </c>
      <c r="D11" s="18">
        <v>2555</v>
      </c>
    </row>
    <row r="12" spans="2:4" ht="15.75">
      <c r="B12" s="17">
        <v>2</v>
      </c>
      <c r="C12" s="19" t="s">
        <v>174</v>
      </c>
      <c r="D12" s="18">
        <v>58364</v>
      </c>
    </row>
    <row r="13" spans="2:4" ht="15.75">
      <c r="B13" s="17">
        <v>3</v>
      </c>
      <c r="C13" s="19" t="s">
        <v>224</v>
      </c>
      <c r="D13" s="18">
        <v>56</v>
      </c>
    </row>
    <row r="14" spans="2:4" ht="15.75">
      <c r="B14" s="17">
        <v>4</v>
      </c>
      <c r="C14" s="19" t="s">
        <v>175</v>
      </c>
      <c r="D14" s="18">
        <v>1055</v>
      </c>
    </row>
    <row r="15" spans="2:4" ht="15.75">
      <c r="B15" s="17">
        <v>5</v>
      </c>
      <c r="C15" s="19" t="s">
        <v>176</v>
      </c>
      <c r="D15" s="18">
        <v>100</v>
      </c>
    </row>
    <row r="16" spans="2:4" ht="15.75">
      <c r="B16" s="17">
        <v>6</v>
      </c>
      <c r="C16" s="19" t="s">
        <v>225</v>
      </c>
      <c r="D16" s="18">
        <v>1107</v>
      </c>
    </row>
    <row r="17" spans="2:4" ht="15.75">
      <c r="B17" s="17">
        <v>7</v>
      </c>
      <c r="C17" s="20" t="s">
        <v>149</v>
      </c>
      <c r="D17" s="21">
        <f>SUM(D10:D16)</f>
        <v>63237</v>
      </c>
    </row>
    <row r="18" spans="2:4" ht="15.75">
      <c r="B18" s="17"/>
      <c r="C18" s="22"/>
      <c r="D18" s="18"/>
    </row>
    <row r="19" spans="2:4" ht="15.75">
      <c r="B19" s="17">
        <v>8</v>
      </c>
      <c r="C19" s="22" t="s">
        <v>173</v>
      </c>
      <c r="D19" s="18">
        <v>100</v>
      </c>
    </row>
    <row r="20" spans="2:4" ht="15.75">
      <c r="B20" s="17">
        <v>9</v>
      </c>
      <c r="C20" s="22" t="s">
        <v>150</v>
      </c>
      <c r="D20" s="18">
        <v>60</v>
      </c>
    </row>
    <row r="21" spans="2:4" ht="15.75">
      <c r="B21" s="17">
        <v>10</v>
      </c>
      <c r="C21" s="41" t="s">
        <v>177</v>
      </c>
      <c r="D21" s="23">
        <v>20</v>
      </c>
    </row>
    <row r="22" spans="2:4" ht="15.75">
      <c r="B22" s="17">
        <v>11</v>
      </c>
      <c r="C22" s="40" t="s">
        <v>226</v>
      </c>
      <c r="D22" s="23">
        <v>2071</v>
      </c>
    </row>
    <row r="23" spans="2:4" ht="15.75">
      <c r="B23" s="17"/>
      <c r="C23" s="40"/>
      <c r="D23" s="23"/>
    </row>
    <row r="24" spans="2:4" ht="16.5" thickBot="1">
      <c r="B24" s="17">
        <v>12</v>
      </c>
      <c r="C24" s="24" t="s">
        <v>152</v>
      </c>
      <c r="D24" s="25">
        <f>SUM(D19:D23)</f>
        <v>2251</v>
      </c>
    </row>
    <row r="25" spans="2:4" ht="16.5" thickBot="1">
      <c r="B25" s="300" t="s">
        <v>126</v>
      </c>
      <c r="C25" s="301"/>
      <c r="D25" s="26">
        <f>D17+D24</f>
        <v>65488</v>
      </c>
    </row>
    <row r="26" spans="2:4" ht="15">
      <c r="B26" s="12"/>
      <c r="C26" s="12"/>
      <c r="D26" s="13"/>
    </row>
  </sheetData>
  <sheetProtection/>
  <mergeCells count="3">
    <mergeCell ref="C5:D7"/>
    <mergeCell ref="B25:C25"/>
    <mergeCell ref="A1:C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4">
      <selection activeCell="B21" sqref="B21"/>
    </sheetView>
  </sheetViews>
  <sheetFormatPr defaultColWidth="9.00390625" defaultRowHeight="12.75"/>
  <cols>
    <col min="1" max="1" width="4.625" style="216" customWidth="1"/>
    <col min="2" max="2" width="25.00390625" style="258" customWidth="1"/>
    <col min="3" max="3" width="6.75390625" style="216" customWidth="1"/>
    <col min="4" max="4" width="6.625" style="216" customWidth="1"/>
    <col min="5" max="5" width="7.75390625" style="216" customWidth="1"/>
    <col min="6" max="6" width="8.00390625" style="216" customWidth="1"/>
    <col min="7" max="7" width="7.00390625" style="216" customWidth="1"/>
    <col min="8" max="8" width="7.375" style="216" customWidth="1"/>
    <col min="9" max="9" width="7.25390625" style="216" customWidth="1"/>
    <col min="10" max="10" width="7.00390625" style="216" customWidth="1"/>
    <col min="11" max="11" width="7.125" style="216" customWidth="1"/>
    <col min="12" max="12" width="7.00390625" style="216" customWidth="1"/>
    <col min="13" max="13" width="7.75390625" style="216" customWidth="1"/>
    <col min="14" max="14" width="7.625" style="216" customWidth="1"/>
    <col min="15" max="15" width="9.00390625" style="216" customWidth="1"/>
  </cols>
  <sheetData>
    <row r="1" spans="1:3" ht="0.75" customHeight="1">
      <c r="A1" s="282"/>
      <c r="B1" s="282"/>
      <c r="C1" s="282"/>
    </row>
    <row r="2" spans="1:3" ht="12.75" customHeight="1" hidden="1">
      <c r="A2" s="4"/>
      <c r="B2" s="239"/>
      <c r="C2" s="4"/>
    </row>
    <row r="3" spans="1:3" ht="13.5" hidden="1">
      <c r="A3" s="240"/>
      <c r="B3" s="240"/>
      <c r="C3" s="241"/>
    </row>
    <row r="4" spans="1:13" ht="15" customHeight="1">
      <c r="A4" s="240" t="s">
        <v>260</v>
      </c>
      <c r="B4" s="240"/>
      <c r="C4" s="241"/>
      <c r="M4" s="216" t="s">
        <v>288</v>
      </c>
    </row>
    <row r="5" spans="1:3" ht="13.5">
      <c r="A5" s="240"/>
      <c r="B5" s="240"/>
      <c r="C5" s="241"/>
    </row>
    <row r="6" spans="1:15" ht="12.75">
      <c r="A6" s="302" t="s">
        <v>289</v>
      </c>
      <c r="B6" s="303"/>
      <c r="C6" s="303"/>
      <c r="D6" s="303"/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3"/>
    </row>
    <row r="7" spans="1:15" ht="12.75">
      <c r="A7" s="242"/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</row>
    <row r="8" spans="1:15" ht="13.5">
      <c r="A8" s="244"/>
      <c r="B8" s="245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 t="s">
        <v>230</v>
      </c>
      <c r="O8" s="38"/>
    </row>
    <row r="9" spans="1:15" ht="38.25">
      <c r="A9" s="247" t="s">
        <v>0</v>
      </c>
      <c r="B9" s="248" t="s">
        <v>1</v>
      </c>
      <c r="C9" s="249" t="s">
        <v>157</v>
      </c>
      <c r="D9" s="249" t="s">
        <v>158</v>
      </c>
      <c r="E9" s="249" t="s">
        <v>159</v>
      </c>
      <c r="F9" s="249" t="s">
        <v>160</v>
      </c>
      <c r="G9" s="249" t="s">
        <v>161</v>
      </c>
      <c r="H9" s="249" t="s">
        <v>162</v>
      </c>
      <c r="I9" s="249" t="s">
        <v>163</v>
      </c>
      <c r="J9" s="249" t="s">
        <v>164</v>
      </c>
      <c r="K9" s="249" t="s">
        <v>165</v>
      </c>
      <c r="L9" s="249" t="s">
        <v>166</v>
      </c>
      <c r="M9" s="249" t="s">
        <v>167</v>
      </c>
      <c r="N9" s="249" t="s">
        <v>168</v>
      </c>
      <c r="O9" s="249" t="s">
        <v>126</v>
      </c>
    </row>
    <row r="10" spans="1:15" ht="12.75">
      <c r="A10" s="247"/>
      <c r="B10" s="248" t="s">
        <v>58</v>
      </c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</row>
    <row r="11" spans="1:15" ht="12.75">
      <c r="A11" s="250">
        <v>1</v>
      </c>
      <c r="B11" s="251" t="s">
        <v>102</v>
      </c>
      <c r="C11" s="252">
        <v>11800</v>
      </c>
      <c r="D11" s="252">
        <v>11800</v>
      </c>
      <c r="E11" s="252">
        <v>11800</v>
      </c>
      <c r="F11" s="252">
        <v>11800</v>
      </c>
      <c r="G11" s="252">
        <v>11800</v>
      </c>
      <c r="H11" s="252">
        <v>11800</v>
      </c>
      <c r="I11" s="252">
        <v>11800</v>
      </c>
      <c r="J11" s="252">
        <v>11800</v>
      </c>
      <c r="K11" s="252">
        <v>11800</v>
      </c>
      <c r="L11" s="252">
        <v>11800</v>
      </c>
      <c r="M11" s="252">
        <v>11800</v>
      </c>
      <c r="N11" s="252">
        <v>11681</v>
      </c>
      <c r="O11" s="253">
        <f>SUM(C11:N11)</f>
        <v>141481</v>
      </c>
    </row>
    <row r="12" spans="1:15" ht="12.75">
      <c r="A12" s="250">
        <v>2</v>
      </c>
      <c r="B12" s="251" t="s">
        <v>135</v>
      </c>
      <c r="C12" s="254">
        <v>700</v>
      </c>
      <c r="D12" s="254">
        <v>800</v>
      </c>
      <c r="E12" s="254">
        <v>1500</v>
      </c>
      <c r="F12" s="254">
        <v>1500</v>
      </c>
      <c r="G12" s="254">
        <v>2000</v>
      </c>
      <c r="H12" s="254">
        <v>2500</v>
      </c>
      <c r="I12" s="254">
        <v>1500</v>
      </c>
      <c r="J12" s="254">
        <v>900</v>
      </c>
      <c r="K12" s="254">
        <v>1500</v>
      </c>
      <c r="L12" s="254">
        <v>1100</v>
      </c>
      <c r="M12" s="254">
        <v>1500</v>
      </c>
      <c r="N12" s="254">
        <v>1529</v>
      </c>
      <c r="O12" s="253">
        <f>SUM(C12:N12)</f>
        <v>17029</v>
      </c>
    </row>
    <row r="13" spans="1:15" ht="12.75">
      <c r="A13" s="250">
        <v>3</v>
      </c>
      <c r="B13" s="256" t="s">
        <v>290</v>
      </c>
      <c r="C13" s="257">
        <f aca="true" t="shared" si="0" ref="C13:N13">SUM(C11:C12)</f>
        <v>12500</v>
      </c>
      <c r="D13" s="257">
        <f t="shared" si="0"/>
        <v>12600</v>
      </c>
      <c r="E13" s="257">
        <f t="shared" si="0"/>
        <v>13300</v>
      </c>
      <c r="F13" s="257">
        <f t="shared" si="0"/>
        <v>13300</v>
      </c>
      <c r="G13" s="257">
        <f t="shared" si="0"/>
        <v>13800</v>
      </c>
      <c r="H13" s="257">
        <f t="shared" si="0"/>
        <v>14300</v>
      </c>
      <c r="I13" s="257">
        <f t="shared" si="0"/>
        <v>13300</v>
      </c>
      <c r="J13" s="257">
        <f t="shared" si="0"/>
        <v>12700</v>
      </c>
      <c r="K13" s="257">
        <f t="shared" si="0"/>
        <v>13300</v>
      </c>
      <c r="L13" s="257">
        <f t="shared" si="0"/>
        <v>12900</v>
      </c>
      <c r="M13" s="257">
        <f t="shared" si="0"/>
        <v>13300</v>
      </c>
      <c r="N13" s="257">
        <f t="shared" si="0"/>
        <v>13210</v>
      </c>
      <c r="O13" s="257">
        <f>SUM(C13:N13)</f>
        <v>158510</v>
      </c>
    </row>
    <row r="14" spans="1:15" ht="19.5" customHeight="1">
      <c r="A14" s="250">
        <v>4</v>
      </c>
      <c r="B14" s="256" t="s">
        <v>291</v>
      </c>
      <c r="C14" s="257"/>
      <c r="D14" s="257"/>
      <c r="E14" s="257"/>
      <c r="F14" s="257"/>
      <c r="G14" s="257"/>
      <c r="H14" s="257"/>
      <c r="I14" s="257"/>
      <c r="J14" s="257"/>
      <c r="K14" s="257"/>
      <c r="L14" s="257"/>
      <c r="M14" s="257"/>
      <c r="N14" s="257"/>
      <c r="O14" s="257"/>
    </row>
    <row r="15" spans="1:15" ht="12.75">
      <c r="A15" s="250">
        <v>5</v>
      </c>
      <c r="B15" s="251" t="s">
        <v>22</v>
      </c>
      <c r="C15" s="254">
        <v>4300</v>
      </c>
      <c r="D15" s="254">
        <v>4300</v>
      </c>
      <c r="E15" s="254">
        <v>4300</v>
      </c>
      <c r="F15" s="254">
        <v>4300</v>
      </c>
      <c r="G15" s="254">
        <v>4300</v>
      </c>
      <c r="H15" s="254">
        <v>4300</v>
      </c>
      <c r="I15" s="254">
        <v>4300</v>
      </c>
      <c r="J15" s="254">
        <v>4300</v>
      </c>
      <c r="K15" s="254">
        <v>4300</v>
      </c>
      <c r="L15" s="254">
        <v>4300</v>
      </c>
      <c r="M15" s="254">
        <v>4300</v>
      </c>
      <c r="N15" s="254">
        <v>4037</v>
      </c>
      <c r="O15" s="253">
        <f aca="true" t="shared" si="1" ref="O15:O21">SUM(C15:N15)</f>
        <v>51337</v>
      </c>
    </row>
    <row r="16" spans="1:15" ht="12.75">
      <c r="A16" s="250">
        <v>6</v>
      </c>
      <c r="B16" s="255" t="s">
        <v>264</v>
      </c>
      <c r="C16" s="254">
        <v>370</v>
      </c>
      <c r="D16" s="254">
        <v>370</v>
      </c>
      <c r="E16" s="254">
        <v>370</v>
      </c>
      <c r="F16" s="254">
        <v>370</v>
      </c>
      <c r="G16" s="254">
        <v>370</v>
      </c>
      <c r="H16" s="254">
        <v>370</v>
      </c>
      <c r="I16" s="254">
        <v>370</v>
      </c>
      <c r="J16" s="254">
        <v>370</v>
      </c>
      <c r="K16" s="254">
        <v>370</v>
      </c>
      <c r="L16" s="254">
        <v>370</v>
      </c>
      <c r="M16" s="254">
        <v>370</v>
      </c>
      <c r="N16" s="254">
        <v>374</v>
      </c>
      <c r="O16" s="253">
        <f t="shared" si="1"/>
        <v>4444</v>
      </c>
    </row>
    <row r="17" spans="1:15" ht="12.75">
      <c r="A17" s="250">
        <v>7</v>
      </c>
      <c r="B17" s="251" t="s">
        <v>57</v>
      </c>
      <c r="C17" s="254">
        <v>2500</v>
      </c>
      <c r="D17" s="254">
        <v>2300</v>
      </c>
      <c r="E17" s="254">
        <v>2300</v>
      </c>
      <c r="F17" s="254">
        <v>2200</v>
      </c>
      <c r="G17" s="254">
        <v>2000</v>
      </c>
      <c r="H17" s="254">
        <v>1800</v>
      </c>
      <c r="I17" s="254">
        <v>1500</v>
      </c>
      <c r="J17" s="254">
        <v>1500</v>
      </c>
      <c r="K17" s="254">
        <v>2000</v>
      </c>
      <c r="L17" s="254">
        <v>2000</v>
      </c>
      <c r="M17" s="254">
        <v>2000</v>
      </c>
      <c r="N17" s="254">
        <v>2195</v>
      </c>
      <c r="O17" s="253">
        <f t="shared" si="1"/>
        <v>24295</v>
      </c>
    </row>
    <row r="18" spans="1:15" ht="12.75">
      <c r="A18" s="250">
        <v>8</v>
      </c>
      <c r="B18" s="251" t="s">
        <v>142</v>
      </c>
      <c r="C18" s="254">
        <v>580</v>
      </c>
      <c r="D18" s="254">
        <v>763</v>
      </c>
      <c r="E18" s="254">
        <v>450</v>
      </c>
      <c r="F18" s="254">
        <v>450</v>
      </c>
      <c r="G18" s="254">
        <v>450</v>
      </c>
      <c r="H18" s="254">
        <v>450</v>
      </c>
      <c r="I18" s="254">
        <v>450</v>
      </c>
      <c r="J18" s="254">
        <v>450</v>
      </c>
      <c r="K18" s="254">
        <v>450</v>
      </c>
      <c r="L18" s="254">
        <v>450</v>
      </c>
      <c r="M18" s="254">
        <v>450</v>
      </c>
      <c r="N18" s="254">
        <v>450</v>
      </c>
      <c r="O18" s="253">
        <f t="shared" si="1"/>
        <v>5843</v>
      </c>
    </row>
    <row r="19" spans="1:15" ht="21.75" customHeight="1">
      <c r="A19" s="250">
        <v>9</v>
      </c>
      <c r="B19" s="251" t="s">
        <v>169</v>
      </c>
      <c r="C19" s="254">
        <v>5400</v>
      </c>
      <c r="D19" s="254">
        <v>5400</v>
      </c>
      <c r="E19" s="254">
        <v>5400</v>
      </c>
      <c r="F19" s="254">
        <v>5400</v>
      </c>
      <c r="G19" s="254">
        <v>5800</v>
      </c>
      <c r="H19" s="254">
        <v>5688</v>
      </c>
      <c r="I19" s="254">
        <v>5400</v>
      </c>
      <c r="J19" s="254">
        <v>5400</v>
      </c>
      <c r="K19" s="254">
        <v>5400</v>
      </c>
      <c r="L19" s="254">
        <v>5400</v>
      </c>
      <c r="M19" s="254">
        <v>5400</v>
      </c>
      <c r="N19" s="254">
        <v>5400</v>
      </c>
      <c r="O19" s="253">
        <f t="shared" si="1"/>
        <v>65488</v>
      </c>
    </row>
    <row r="20" spans="1:15" ht="12.75">
      <c r="A20" s="250">
        <v>10</v>
      </c>
      <c r="B20" s="251" t="s">
        <v>98</v>
      </c>
      <c r="C20" s="254"/>
      <c r="D20" s="254"/>
      <c r="E20" s="254"/>
      <c r="F20" s="254">
        <v>6000</v>
      </c>
      <c r="G20" s="254">
        <v>1203</v>
      </c>
      <c r="H20" s="254"/>
      <c r="I20" s="254"/>
      <c r="J20" s="254"/>
      <c r="K20" s="254"/>
      <c r="L20" s="254"/>
      <c r="M20" s="254"/>
      <c r="N20" s="254"/>
      <c r="O20" s="253">
        <f t="shared" si="1"/>
        <v>7203</v>
      </c>
    </row>
    <row r="21" spans="1:15" ht="12.75">
      <c r="A21" s="250">
        <v>11</v>
      </c>
      <c r="B21" s="256" t="s">
        <v>258</v>
      </c>
      <c r="C21" s="257">
        <f aca="true" t="shared" si="2" ref="C21:N21">SUM(C15:C20)</f>
        <v>13150</v>
      </c>
      <c r="D21" s="257">
        <f t="shared" si="2"/>
        <v>13133</v>
      </c>
      <c r="E21" s="257">
        <f t="shared" si="2"/>
        <v>12820</v>
      </c>
      <c r="F21" s="257">
        <f t="shared" si="2"/>
        <v>18720</v>
      </c>
      <c r="G21" s="257">
        <f t="shared" si="2"/>
        <v>14123</v>
      </c>
      <c r="H21" s="257">
        <f t="shared" si="2"/>
        <v>12608</v>
      </c>
      <c r="I21" s="257">
        <f t="shared" si="2"/>
        <v>12020</v>
      </c>
      <c r="J21" s="257">
        <f t="shared" si="2"/>
        <v>12020</v>
      </c>
      <c r="K21" s="257">
        <f t="shared" si="2"/>
        <v>12520</v>
      </c>
      <c r="L21" s="257">
        <f t="shared" si="2"/>
        <v>12520</v>
      </c>
      <c r="M21" s="257">
        <f t="shared" si="2"/>
        <v>12520</v>
      </c>
      <c r="N21" s="257">
        <f t="shared" si="2"/>
        <v>12456</v>
      </c>
      <c r="O21" s="257">
        <f t="shared" si="1"/>
        <v>158610</v>
      </c>
    </row>
    <row r="22" spans="1:15" ht="12.75">
      <c r="A22" s="39"/>
      <c r="B22" s="245"/>
      <c r="C22" s="246"/>
      <c r="D22" s="246"/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4"/>
    </row>
    <row r="23" ht="39.75" customHeight="1"/>
  </sheetData>
  <sheetProtection/>
  <mergeCells count="2">
    <mergeCell ref="A1:C1"/>
    <mergeCell ref="A6:O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IKTATO</cp:lastModifiedBy>
  <cp:lastPrinted>2015-02-15T08:53:15Z</cp:lastPrinted>
  <dcterms:created xsi:type="dcterms:W3CDTF">1997-01-17T14:02:09Z</dcterms:created>
  <dcterms:modified xsi:type="dcterms:W3CDTF">2015-02-17T13:30:33Z</dcterms:modified>
  <cp:category/>
  <cp:version/>
  <cp:contentType/>
  <cp:contentStatus/>
</cp:coreProperties>
</file>