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9" activeTab="13"/>
  </bookViews>
  <sheets>
    <sheet name="Kormányzati funkc.sz." sheetId="1" r:id="rId1"/>
    <sheet name="címrend" sheetId="2" r:id="rId2"/>
    <sheet name="önk. bevételek kiadások" sheetId="3" r:id="rId3"/>
    <sheet name="állami támogatások" sheetId="4" r:id="rId4"/>
    <sheet name="Mérlegszerű kim." sheetId="5" r:id="rId5"/>
    <sheet name="felhalmozási kiadások" sheetId="6" r:id="rId6"/>
    <sheet name="EU-s projekt" sheetId="7" r:id="rId7"/>
    <sheet name="Önk. szociális kiadásai" sheetId="8" r:id="rId8"/>
    <sheet name="hitel állomány" sheetId="9" r:id="rId9"/>
    <sheet name="adósságot k. ü." sheetId="10" r:id="rId10"/>
    <sheet name="gördülő tervezés" sheetId="11" r:id="rId11"/>
    <sheet name="támogatások " sheetId="12" r:id="rId12"/>
    <sheet name="előirányzat fh." sheetId="13" r:id="rId13"/>
    <sheet name="kedvezmények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<sst xmlns="http://schemas.openxmlformats.org/spreadsheetml/2006/main" count="864" uniqueCount="637">
  <si>
    <t>Sor-szám</t>
  </si>
  <si>
    <t>Megnevezés</t>
  </si>
  <si>
    <t>051030</t>
  </si>
  <si>
    <t>013350</t>
  </si>
  <si>
    <t>066010</t>
  </si>
  <si>
    <t>011130</t>
  </si>
  <si>
    <t>016080</t>
  </si>
  <si>
    <t>064010</t>
  </si>
  <si>
    <t>066020</t>
  </si>
  <si>
    <t>047410</t>
  </si>
  <si>
    <t>041232</t>
  </si>
  <si>
    <t>091110</t>
  </si>
  <si>
    <t>Összesen</t>
  </si>
  <si>
    <t>Vegyes hulladék-gyűjtés</t>
  </si>
  <si>
    <t>Önk.vagyon gazdálkodás</t>
  </si>
  <si>
    <t>Zöld terület kezelés</t>
  </si>
  <si>
    <t>Önkorm.ált. igazg.  tev.</t>
  </si>
  <si>
    <t>Köz-világítás</t>
  </si>
  <si>
    <t>Ár-és belvíz-védelem</t>
  </si>
  <si>
    <t>Közfoglal-koztatás</t>
  </si>
  <si>
    <t>Szabadidő-sport</t>
  </si>
  <si>
    <t>Óvodai nevelés</t>
  </si>
  <si>
    <t>1.</t>
  </si>
  <si>
    <t>Személyi juttatások</t>
  </si>
  <si>
    <t>2.</t>
  </si>
  <si>
    <t>Munkaadókat terhelő jár.</t>
  </si>
  <si>
    <t>3.</t>
  </si>
  <si>
    <t>Irodaszer, nyomtatvány</t>
  </si>
  <si>
    <t>4.</t>
  </si>
  <si>
    <t>Hajtó-és kenőanyag</t>
  </si>
  <si>
    <t>5.</t>
  </si>
  <si>
    <t>Kisértékű tárgyi eszköz</t>
  </si>
  <si>
    <t>6.</t>
  </si>
  <si>
    <t>Munkaruha, védőruha</t>
  </si>
  <si>
    <t>7.</t>
  </si>
  <si>
    <t>Szakmai anyagbeszerzés</t>
  </si>
  <si>
    <t>8.</t>
  </si>
  <si>
    <t>Egyéb anyagbeszerzés</t>
  </si>
  <si>
    <t>9.</t>
  </si>
  <si>
    <t>Távközlési díjak</t>
  </si>
  <si>
    <t>10.</t>
  </si>
  <si>
    <t>Bérleti díj</t>
  </si>
  <si>
    <t>Gázenergia szolgáltatás</t>
  </si>
  <si>
    <t>Villamosenergia szolgáltatás</t>
  </si>
  <si>
    <t>Víz- és csatornadíjak</t>
  </si>
  <si>
    <t>Szállítás</t>
  </si>
  <si>
    <t>Karbantartás, kisjavítás</t>
  </si>
  <si>
    <t>Egyéb üzemel., fenntart. szolg.</t>
  </si>
  <si>
    <t>Vásárolt közszolgáltatás</t>
  </si>
  <si>
    <t xml:space="preserve">Biztosítási szolg. </t>
  </si>
  <si>
    <t>ÁHT-n. belülre továbbszlázott</t>
  </si>
  <si>
    <t>ÁHT-n. kívülre továbbszlázott</t>
  </si>
  <si>
    <t>Pénzügyi szolgáltatások</t>
  </si>
  <si>
    <t>Vásárolt termékek áfája</t>
  </si>
  <si>
    <t>Szolgáltatások áfa befizetése</t>
  </si>
  <si>
    <t>Díjak, egyéb befiz. kötelezett.</t>
  </si>
  <si>
    <t>Reklám, propaganda</t>
  </si>
  <si>
    <t>Egyéb dologi kiadások</t>
  </si>
  <si>
    <t>Számlázott szellemi tev.</t>
  </si>
  <si>
    <t>Kamatkiadások</t>
  </si>
  <si>
    <t>Dologi kiadások</t>
  </si>
  <si>
    <t>Cím száma</t>
  </si>
  <si>
    <t>Alcím száma</t>
  </si>
  <si>
    <t>Cím/alcím neve</t>
  </si>
  <si>
    <t>I.</t>
  </si>
  <si>
    <t>Helyi Önkormányzat</t>
  </si>
  <si>
    <t>2014. ÉVI KÖLTSÉGVETÉSÉNEK ÖSSZEVONT MÉRLEGE</t>
  </si>
  <si>
    <t>BEVÉTELEK</t>
  </si>
  <si>
    <t xml:space="preserve">Ezer forintban </t>
  </si>
  <si>
    <t>Száma</t>
  </si>
  <si>
    <t>Jogcímek</t>
  </si>
  <si>
    <t>2014. évi 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</si>
  <si>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</si>
  <si>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</si>
  <si>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</si>
  <si>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</si>
  <si>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</si>
  <si>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</si>
  <si>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</si>
  <si>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</si>
  <si>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</si>
  <si>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</si>
  <si>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</si>
  <si>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</si>
  <si>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</si>
  <si>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</si>
  <si>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</si>
  <si>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</si>
  <si>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</si>
  <si>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</si>
  <si>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</si>
  <si>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</si>
  <si>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</si>
  <si>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</si>
  <si>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</si>
  <si>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</si>
  <si>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2.5.1</t>
  </si>
  <si>
    <t xml:space="preserve"> - Helyi és nemzetiségi önkormányzattól</t>
  </si>
  <si>
    <t>2.5.2.</t>
  </si>
  <si>
    <t xml:space="preserve"> - Elkülönített állami pénzalaptól</t>
  </si>
  <si>
    <t>2.5.3.</t>
  </si>
  <si>
    <t xml:space="preserve"> - Társadalombiztosítás pénzügyi alapjától</t>
  </si>
  <si>
    <t>2.5.4.</t>
  </si>
  <si>
    <t xml:space="preserve"> - Központi költségvetési szervtől</t>
  </si>
  <si>
    <t>2.5.5.</t>
  </si>
  <si>
    <t xml:space="preserve"> -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</si>
  <si>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</si>
  <si>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</si>
  <si>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</si>
  <si>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</si>
  <si>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</si>
  <si>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</si>
  <si>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</si>
  <si>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</si>
  <si>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</si>
  <si>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</si>
  <si>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</si>
  <si>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3.5.1</t>
  </si>
  <si>
    <t>3.5.2.</t>
  </si>
  <si>
    <t>3.5.3.</t>
  </si>
  <si>
    <t>3.5.4.</t>
  </si>
  <si>
    <t>3.5.5.</t>
  </si>
  <si>
    <t xml:space="preserve">4. </t>
  </si>
  <si>
    <t>Közhatalmi bevételek (4.1.+4.2.+4.3.+4.4.)</t>
  </si>
  <si>
    <t>4.1.</t>
  </si>
  <si>
    <t>Helyi adók  (4.1.1.+4.1.2.)</t>
  </si>
  <si>
    <t>4.1.1.</t>
  </si>
  <si>
    <t>4.1.2.</t>
  </si>
  <si>
    <t xml:space="preserve"> - Magánszemélyek kommunális adója</t>
  </si>
  <si>
    <t xml:space="preserve"> - Iparűzési adó</t>
  </si>
  <si>
    <t>4.2.</t>
  </si>
  <si>
    <t>Gépjárműadó</t>
  </si>
  <si>
    <t>4.3.</t>
  </si>
  <si>
    <t>Egyéb közhatalmi bevételek (Bírságok, Pótlékok)</t>
  </si>
  <si>
    <t>Működési bevételek (5.1.+…+ 5.10.)</t>
  </si>
  <si>
    <t>5.1.</t>
  </si>
  <si>
    <t>Készletértékesítés ellenértéke</t>
  </si>
  <si>
    <t>5.2.</t>
  </si>
  <si>
    <t>Szolgáltatások ellenértéke</t>
  </si>
  <si>
    <t>5.2.1.</t>
  </si>
  <si>
    <t>- Alkalmaztottak térítése</t>
  </si>
  <si>
    <t>5.2.2.</t>
  </si>
  <si>
    <t>- Bérleti és lízingdíj</t>
  </si>
  <si>
    <t>5.2.3.</t>
  </si>
  <si>
    <t>- Egyéb szolgáltatásokból származó bevétel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</si>
  <si>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</si>
  <si>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</si>
  <si>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</si>
  <si>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</si>
  <si>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</si>
  <si>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</si>
  <si>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</si>
  <si>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</si>
  <si>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</si>
  <si>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</si>
  <si>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</si>
  <si>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</si>
  <si>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</si>
  <si>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</si>
  <si>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</si>
  <si>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</si>
  <si>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</si>
  <si>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</si>
  <si>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</si>
  <si>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</si>
  <si>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</si>
  <si>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</si>
  <si>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</si>
  <si>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</si>
  <si>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Egyéb felhalmozási célú bevétel</t>
  </si>
  <si>
    <t>6.4.1.</t>
  </si>
  <si>
    <t>- Önkormányzat sajátos felhalmozási és tőkejellegű bevétele</t>
  </si>
  <si>
    <t>6.4.2.</t>
  </si>
  <si>
    <t>- Pénzügyi befektetésekből származó bevétel</t>
  </si>
  <si>
    <t>6.4.3.</t>
  </si>
  <si>
    <t>- Önkormányzati vagyon bérleti  és lízingdíj bevétele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</si>
  <si>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</si>
  <si>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</si>
  <si>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</si>
  <si>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</si>
  <si>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</si>
  <si>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</si>
  <si>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</si>
  <si>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</si>
  <si>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</si>
  <si>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</si>
  <si>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</si>
  <si>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</si>
  <si>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r>
      <t xml:space="preserve">Felhalm. célú visszatérítendő támogatások, </t>
    </r>
    <r>
      <rPr>
        <u val="single"/>
        <sz val="11"/>
        <rFont val="Times New Roman"/>
        <family val="1"/>
      </rPr>
      <t>kölcsönök visszatér</t>
    </r>
    <r>
      <rPr>
        <sz val="11"/>
        <rFont val="Times New Roman"/>
        <family val="1"/>
      </rPr>
      <t>. ÁH-n kívülről</t>
    </r>
  </si>
  <si>
    <t>8.3.</t>
  </si>
  <si>
    <t>Egyéb felhalmozási célú átvett pénzeszköz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</si>
  <si>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</si>
  <si>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</si>
  <si>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</si>
  <si>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</si>
  <si>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</si>
  <si>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</si>
  <si>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</si>
  <si>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</si>
  <si>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</si>
  <si>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</si>
  <si>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</si>
  <si>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</si>
  <si>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</si>
  <si>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</si>
  <si>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</si>
  <si>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</si>
  <si>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</si>
  <si>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</si>
  <si>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</si>
  <si>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</si>
  <si>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</si>
  <si>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</si>
  <si>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</si>
  <si>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12.1.1.</t>
  </si>
  <si>
    <t>Előző év költségvetési maradványának igénybevétele működési</t>
  </si>
  <si>
    <t>12.1.2.</t>
  </si>
  <si>
    <t>Előző év költségvetési maradványának igénybevétele felhalmozási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</si>
  <si>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</si>
  <si>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</si>
  <si>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</si>
  <si>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</si>
  <si>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</si>
  <si>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</si>
  <si>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</si>
  <si>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</si>
  <si>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</si>
  <si>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</si>
  <si>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</si>
  <si>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</si>
  <si>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</si>
  <si>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</si>
  <si>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</si>
  <si>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</si>
  <si>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</si>
  <si>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</si>
  <si>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</si>
  <si>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</si>
  <si>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</si>
  <si>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</si>
  <si>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</si>
  <si>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</si>
  <si>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</si>
  <si>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</si>
  <si>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</si>
  <si>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</si>
  <si>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</si>
  <si>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</si>
  <si>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</si>
  <si>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</si>
  <si>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</si>
  <si>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</si>
  <si>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1.5.1.</t>
  </si>
  <si>
    <t xml:space="preserve"> - Elvonások és befizetések</t>
  </si>
  <si>
    <t>1.5.2.</t>
  </si>
  <si>
    <t xml:space="preserve">   -Visszatérítendő támogatások, kölcsönök nyújtása ÁH-n belülre</t>
  </si>
  <si>
    <t>1.5.3.</t>
  </si>
  <si>
    <t xml:space="preserve">   - Visszatérítendő támogatások, kölcsönök törlesztése ÁH-n belülre</t>
  </si>
  <si>
    <t>1.5.4.</t>
  </si>
  <si>
    <t xml:space="preserve">   - Egyéb működési célú támogatások ÁH-n belülre</t>
  </si>
  <si>
    <t>1.5.5.</t>
  </si>
  <si>
    <t xml:space="preserve">   - Visszatérítendő támogatások, kölcsönök nyújtása ÁH-n kívülre</t>
  </si>
  <si>
    <t>1.5.6.</t>
  </si>
  <si>
    <t xml:space="preserve">   - Árkiegészítések, ártámogatások</t>
  </si>
  <si>
    <t>1.5.7.</t>
  </si>
  <si>
    <t xml:space="preserve">   - Kamattámogatások</t>
  </si>
  <si>
    <t>1.5.8.</t>
  </si>
  <si>
    <t xml:space="preserve">   - Egyéb működési célú támogatások államháztartáson kívülre</t>
  </si>
  <si>
    <r>
      <t xml:space="preserve">   Felhalmozási költségvetés kiadásai </t>
    </r>
    <r>
      <rPr>
        <sz val="11"/>
        <rFont val="Times New Roman CE"/>
        <family val="0"/>
      </rPr>
      <t>(2.1.+2.2.+2.3.)</t>
    </r>
  </si>
  <si>
    <t>Beruházások</t>
  </si>
  <si>
    <t>2.1.1.</t>
  </si>
  <si>
    <t>- Önkormányzati forrásból megvalósuló beruházási kiadások</t>
  </si>
  <si>
    <t>2.1.2.</t>
  </si>
  <si>
    <t>- EU-s forrásból finanszírozott támogatással megvalósuló programok, projektek kiadásai</t>
  </si>
  <si>
    <t>2.1.3.</t>
  </si>
  <si>
    <t>- EU-s forrásból finanszírozott támogatással megvalósuló  programok,  projektek önkormányzati hozzájárulásának kiadásai</t>
  </si>
  <si>
    <t>2.1.4.</t>
  </si>
  <si>
    <t>- Hazai forrásból finanszírozott támogatással megvalósuló  programok,  projektek kiadásai</t>
  </si>
  <si>
    <t>2.1.5.</t>
  </si>
  <si>
    <t>- Hazai forrásból finanszírozott támogatással megvalósuló  programok,  projektek önkormányzati hozzájárulásának kiadásai
  hozzájárulásának kiadásai</t>
  </si>
  <si>
    <t>Felújítások</t>
  </si>
  <si>
    <t>Egyéb felhalmozási kiadások</t>
  </si>
  <si>
    <t>2.3.1.</t>
  </si>
  <si>
    <t xml:space="preserve">   - Visszatérítendő támogatások, kölcsönök nyújtása ÁH-n belülre</t>
  </si>
  <si>
    <t>2.3.2.</t>
  </si>
  <si>
    <t>2.3.3.</t>
  </si>
  <si>
    <t xml:space="preserve">   - Egyéb felhalmozási célú támogatások ÁH-n belülre</t>
  </si>
  <si>
    <t>2.3.4.</t>
  </si>
  <si>
    <r>
      <t xml:space="preserve">   - Visszatérítendő támogatások, </t>
    </r>
    <r>
      <rPr>
        <u val="single"/>
        <sz val="11"/>
        <rFont val="Times New Roman CE"/>
        <family val="0"/>
      </rPr>
      <t xml:space="preserve">kölcsönök nyújtása </t>
    </r>
    <r>
      <rPr>
        <sz val="11"/>
        <rFont val="Times New Roman CE"/>
        <family val="1"/>
      </rPr>
      <t>ÁH-n kívülre</t>
    </r>
  </si>
  <si>
    <t>2.3.5.</t>
  </si>
  <si>
    <t xml:space="preserve">   - Lakástámogatás</t>
  </si>
  <si>
    <t>2.3.6.</t>
  </si>
  <si>
    <t xml:space="preserve">   - Egyéb felhalmozási célú támogatások államháztartáson kívülre</t>
  </si>
  <si>
    <t>Tartalékok (3.1.+3.2.)</t>
  </si>
  <si>
    <t>Működési tartalék</t>
  </si>
  <si>
    <t>3.1.1.</t>
  </si>
  <si>
    <t>- Általános tartalék</t>
  </si>
  <si>
    <t>3.1.2.</t>
  </si>
  <si>
    <t>- Céltartalék</t>
  </si>
  <si>
    <t>Felhalmozási tartalék</t>
  </si>
  <si>
    <t>3.2.1.</t>
  </si>
  <si>
    <t>3.2.2.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</si>
  <si>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</si>
  <si>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</si>
  <si>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</si>
  <si>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</si>
  <si>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</si>
  <si>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</si>
  <si>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</si>
  <si>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</si>
  <si>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</si>
  <si>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</si>
  <si>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</si>
  <si>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</si>
  <si>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</si>
  <si>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7.3..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</si>
  <si>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</si>
  <si>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</si>
  <si>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</si>
  <si>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</si>
  <si>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</si>
  <si>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</si>
  <si>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</si>
  <si>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8.4.</t>
  </si>
  <si>
    <t xml:space="preserve"> Külföldi hitelek, kölcsönök törlesztése</t>
  </si>
  <si>
    <t>FINANSZÍROZÁSI KIADÁSOK ÖSSZESEN: (5.+…+8.)</t>
  </si>
  <si>
    <t>KIADÁSOK ÖSSZESEN: (4+9)</t>
  </si>
  <si>
    <t>KÖLTSÉGVETÉSI BEVÉTELEK ÉS KIADÁSOK EGYENLEGE</t>
  </si>
  <si>
    <t>Ezer forintban</t>
  </si>
  <si>
    <t>Költségvetési hiány, többlet ( költségvetési bevételek 9. sor - költségvetési kiadások 4. sor) (+/-)</t>
  </si>
  <si>
    <t>FINANSZÍROZÁSI BEVÉTELEK ÉS KIADÁSOK EGYENLEGE</t>
  </si>
  <si>
    <t xml:space="preserve"> Finanszírozási műveletek egyenlege (1.1-1.2.) +/-</t>
  </si>
  <si>
    <t>1.1.1.</t>
  </si>
  <si>
    <t>1.1.2.</t>
  </si>
  <si>
    <t>1.2.1.</t>
  </si>
  <si>
    <t>1.2.2.</t>
  </si>
  <si>
    <t xml:space="preserve"> </t>
  </si>
  <si>
    <t>könyv folyóirat</t>
  </si>
  <si>
    <t>1</t>
  </si>
  <si>
    <t>Támogatások</t>
  </si>
  <si>
    <t>intézmény fenntartás</t>
  </si>
  <si>
    <t>segély</t>
  </si>
  <si>
    <t>Beruházás</t>
  </si>
  <si>
    <t>felújítás</t>
  </si>
  <si>
    <t>beszerzés, építés</t>
  </si>
  <si>
    <t>Kiadások összesen:</t>
  </si>
  <si>
    <t xml:space="preserve">Községgazd  szolg. </t>
  </si>
  <si>
    <t>Kiemelt állami és önk. rend.(FALUNAP)</t>
  </si>
  <si>
    <t>Köztemető</t>
  </si>
  <si>
    <t>Diák étkeztetés</t>
  </si>
  <si>
    <t>Vásárolt étkeztetés</t>
  </si>
  <si>
    <t>Védőnői szolgálat</t>
  </si>
  <si>
    <t>gyógyszer</t>
  </si>
  <si>
    <t>Iskola eü</t>
  </si>
  <si>
    <t>Házi orvosi szolgálat</t>
  </si>
  <si>
    <t>civil szervezetek, és egyéb</t>
  </si>
  <si>
    <t>013320</t>
  </si>
  <si>
    <t>081030</t>
  </si>
  <si>
    <t>082044</t>
  </si>
  <si>
    <t>Könyvtári szolgálatatás</t>
  </si>
  <si>
    <t>107060</t>
  </si>
  <si>
    <t>072111</t>
  </si>
  <si>
    <t>074032</t>
  </si>
  <si>
    <t>074031</t>
  </si>
  <si>
    <t>096020</t>
  </si>
  <si>
    <t>018030</t>
  </si>
  <si>
    <t>Áfa</t>
  </si>
  <si>
    <t>Bevételek összesen:</t>
  </si>
  <si>
    <t>Segély és szociális kiadások</t>
  </si>
  <si>
    <t>Címrend Kuncsorbai Községi  Önkormányzat 2014. évi költségvetéséhez</t>
  </si>
  <si>
    <t xml:space="preserve">Kuncsorba Község Önkormányzat </t>
  </si>
  <si>
    <t>Pénzügyi elszámolások</t>
  </si>
  <si>
    <t>Intézményi bevételek ( helyi adók is)</t>
  </si>
  <si>
    <t xml:space="preserve">Támogatások </t>
  </si>
  <si>
    <t>Helyi Önkormányzat 2014. évi bér és dologi kiadásai - bevételei kormányzati funkciónként</t>
  </si>
  <si>
    <t xml:space="preserve">Finanszírozási bevételek  </t>
  </si>
  <si>
    <t xml:space="preserve">1.1-ből: Működési célú finanszírozási bevételek  </t>
  </si>
  <si>
    <t xml:space="preserve">             Felhalmozási célú finanszírozási bevételek  </t>
  </si>
  <si>
    <t xml:space="preserve">Finanszírozási kiadások  </t>
  </si>
  <si>
    <t xml:space="preserve">1.2-ből: Működési célú finanszírozási kiadások  </t>
  </si>
  <si>
    <t xml:space="preserve">              Felhalmozási célú finanszírozási kiadások  </t>
  </si>
  <si>
    <t>Kuncsorba Község Önkormányzata</t>
  </si>
  <si>
    <t>Pénzbeni és természetbeni szociális és gyermekjóléti ellátások és segélyek</t>
  </si>
  <si>
    <t>Ellátás fajtája</t>
  </si>
  <si>
    <t>Becsült jogosult létszám</t>
  </si>
  <si>
    <t>Foglalkoztatást helyettesítő támogatás</t>
  </si>
  <si>
    <t>Rendszeres szociális segély - nem foglalkozt.</t>
  </si>
  <si>
    <t>Rendszeres szociális segély egészségkárosodott</t>
  </si>
  <si>
    <t>Normatív lakásfenntartási támogatás</t>
  </si>
  <si>
    <t>Temetési segély</t>
  </si>
  <si>
    <t>11.</t>
  </si>
  <si>
    <t>Köztemetés</t>
  </si>
  <si>
    <t>12.</t>
  </si>
  <si>
    <t>14.</t>
  </si>
  <si>
    <t>Természetbeni tüzifa juttatás</t>
  </si>
  <si>
    <t>Összesen:</t>
  </si>
  <si>
    <t>Önkormányzat saját forrás
%-a</t>
  </si>
  <si>
    <t>Önkormányzat
saját forrás összeg</t>
  </si>
  <si>
    <t>Támogatás összege</t>
  </si>
  <si>
    <t xml:space="preserve">Kiadás </t>
  </si>
  <si>
    <t>2014. évi terv</t>
  </si>
  <si>
    <t>Közgyógyellátás( méltányossági)</t>
  </si>
  <si>
    <t>Önkormányzati segély felnőtt korúak r.</t>
  </si>
  <si>
    <t>Önkormányzati segély gyermek koruak</t>
  </si>
  <si>
    <t>eFt-ban</t>
  </si>
  <si>
    <t>Bevételi jogcímek</t>
  </si>
  <si>
    <t>2015. évi előirányzat</t>
  </si>
  <si>
    <t>2016. évi előirányzat</t>
  </si>
  <si>
    <t>Helyi adók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</si>
  <si>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</si>
  <si>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</si>
  <si>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</si>
  <si>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</si>
  <si>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</si>
  <si>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</si>
  <si>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</si>
  <si>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</si>
  <si>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(eFt-ban)</t>
  </si>
  <si>
    <t>Sorszám</t>
  </si>
  <si>
    <t>Bevételek</t>
  </si>
  <si>
    <t>2014.év</t>
  </si>
  <si>
    <t>2015.év</t>
  </si>
  <si>
    <t>2016.év</t>
  </si>
  <si>
    <t>Önkormányzat működési támogatása</t>
  </si>
  <si>
    <t>Műk. C támogatás értékű bevételek</t>
  </si>
  <si>
    <t>Felhalmozási célú támogatás értékű bevételek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</si>
  <si>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</si>
  <si>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</si>
  <si>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</si>
  <si>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</si>
  <si>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</si>
  <si>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Pénzmaradvány</t>
  </si>
  <si>
    <t xml:space="preserve">ebből: működési </t>
  </si>
  <si>
    <t xml:space="preserve">         felhalmozási</t>
  </si>
  <si>
    <t>Finanszírozási bevételek</t>
  </si>
  <si>
    <t>Bevételek összesen</t>
  </si>
  <si>
    <t>Munkaadókat terhelő járulékok</t>
  </si>
  <si>
    <t>Ellátottak pénzbeli juttatása</t>
  </si>
  <si>
    <t>Egyéb működési célú kiadás</t>
  </si>
  <si>
    <t>Felhalmozási költségvetés kiadásai</t>
  </si>
  <si>
    <t>Tartalékok</t>
  </si>
  <si>
    <t>Finanszírozási kiadások</t>
  </si>
  <si>
    <t>Kiadások összesen</t>
  </si>
  <si>
    <t>Támogatott szervezet,  feladat</t>
  </si>
  <si>
    <t>Előirányzat (eFt)</t>
  </si>
  <si>
    <t>Rendőrség</t>
  </si>
  <si>
    <t>Támogatás értékű kiadás államháztartáson belülre</t>
  </si>
  <si>
    <t>Civil szervezetek önerő</t>
  </si>
  <si>
    <t>Polgárőrség</t>
  </si>
  <si>
    <t xml:space="preserve">Tűzoltók </t>
  </si>
  <si>
    <t>13.</t>
  </si>
  <si>
    <t>15.</t>
  </si>
  <si>
    <t>16.</t>
  </si>
  <si>
    <t>17.</t>
  </si>
  <si>
    <t>18.</t>
  </si>
  <si>
    <t>19.</t>
  </si>
  <si>
    <t>Pénzeszköz átadás államháztartáson kívülre</t>
  </si>
  <si>
    <t>Kuncsorba Önkormányzata saját bevételeinek részletezése az adósságot keletkeztető ügyletből származó tárgyévi fizetési kötelezettség megállapításához</t>
  </si>
  <si>
    <t>Kuncsorba Község Önkormányzat 2014. évi átadott pénzeszközök</t>
  </si>
  <si>
    <t>INO működéshez önkormányzati támogatás</t>
  </si>
  <si>
    <t>kötött felhasználású támogatások</t>
  </si>
  <si>
    <t>Jogcím</t>
  </si>
  <si>
    <t>Kód</t>
  </si>
  <si>
    <t>átlag, illetve mutató</t>
  </si>
  <si>
    <t>Fajlagos összeg (Ft/fő)</t>
  </si>
  <si>
    <t>1.1.1.a.)</t>
  </si>
  <si>
    <t>Önkormányzati hivatal működésének támogatása</t>
  </si>
  <si>
    <t>I.1b.)</t>
  </si>
  <si>
    <t>Település-üzemeltetéshez kapcsolódó feladatellátása összesen</t>
  </si>
  <si>
    <t>Zöldterület- gazdálkodással kapcsolatos feladatok</t>
  </si>
  <si>
    <t>Közvilágítás fenntartásának támogatása</t>
  </si>
  <si>
    <t>Köztemető fenntartással kapcsolatos feladatok támogatása</t>
  </si>
  <si>
    <t>Közutak fenntartásának támogatása</t>
  </si>
  <si>
    <t>Iparűzési adó miatti korrekció</t>
  </si>
  <si>
    <t>Egyéb kötelező önkormányzati feladatok támogatása</t>
  </si>
  <si>
    <t>Települési önkormányzatok nyilvános könyvtári és közművelődési  feladatainak támogatása</t>
  </si>
  <si>
    <t>III.2</t>
  </si>
  <si>
    <t>Pénzbeni szociális juttatások</t>
  </si>
  <si>
    <t xml:space="preserve">2014. évi normatív hozzájárulások és normatív, </t>
  </si>
  <si>
    <t>Kuncsorba Község Önkormányzat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</si>
  <si>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</si>
  <si>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</si>
  <si>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</si>
  <si>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</si>
  <si>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ÖSSZES KÖTELEZETTSÉG</t>
  </si>
  <si>
    <t xml:space="preserve">2016. 
 </t>
  </si>
  <si>
    <t>saját erő</t>
  </si>
  <si>
    <t>hitel és átvett pénz-eszköz</t>
  </si>
  <si>
    <t>támogatás</t>
  </si>
  <si>
    <t>Felhalm. feladatok kötelezettségvállalással össz.:</t>
  </si>
  <si>
    <t xml:space="preserve">Kuncsorba Községi Önkormányzat </t>
  </si>
  <si>
    <t>2014 évi tervezett felhalmozási kiadások</t>
  </si>
  <si>
    <t>Idősek nappali ellátó intézményének akadálymentesítése</t>
  </si>
  <si>
    <t>Saját erő</t>
  </si>
  <si>
    <t>Hitel és átv. pénzesz-köz</t>
  </si>
  <si>
    <t>Támogatás</t>
  </si>
  <si>
    <t>Összesen (eFt)</t>
  </si>
  <si>
    <t>Felújítási kiadások összesen</t>
  </si>
  <si>
    <t>nemleges</t>
  </si>
  <si>
    <t xml:space="preserve">2014. évi tervezett felújítási feladatok </t>
  </si>
  <si>
    <t>2014. évi tervezett összegek (eFt)</t>
  </si>
  <si>
    <t>Bevétel</t>
  </si>
  <si>
    <t>Kiadás</t>
  </si>
  <si>
    <t>Támogatást biztosító megnevezése</t>
  </si>
  <si>
    <t>Támogatás összesen (eFt)</t>
  </si>
  <si>
    <t>Ebből: terv évi támogatás (eFt)</t>
  </si>
  <si>
    <t>Terv évet megelőző kiadás (eFt)</t>
  </si>
  <si>
    <t>Terv évben (eFt)</t>
  </si>
  <si>
    <t>További években (eFt)</t>
  </si>
  <si>
    <t>Önkormányzaton belül megvalósuló projektek:</t>
  </si>
  <si>
    <t>Önkormányzaton kívül megvalósuló projektekhez való hozzájárulás:</t>
  </si>
  <si>
    <t>2014. évi Európai Uniós projektjei</t>
  </si>
  <si>
    <t>Előirányzat-felhasználási terv
2013.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</si>
  <si>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</si>
  <si>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</si>
  <si>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</si>
  <si>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</si>
  <si>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</si>
  <si>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</si>
  <si>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</si>
  <si>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</si>
  <si>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</si>
  <si>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</si>
  <si>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</si>
  <si>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</si>
  <si>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Intézményi működési bevételek</t>
  </si>
  <si>
    <t>Normatív állami hozzájárulás</t>
  </si>
  <si>
    <t>Önkormányzat támogatás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</si>
  <si>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</si>
  <si>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</si>
  <si>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</si>
  <si>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</si>
  <si>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</si>
  <si>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Finanszírozási célú bevételek</t>
  </si>
  <si>
    <t>Támogatások, elvonások</t>
  </si>
  <si>
    <t>Támogatásértékű kiadások</t>
  </si>
  <si>
    <t>20.</t>
  </si>
  <si>
    <t>Lakosságnak juttatott tám., szociális, rászorultság jellegű tám.</t>
  </si>
  <si>
    <t>21.</t>
  </si>
  <si>
    <t>22.</t>
  </si>
  <si>
    <t>Hitelek kamatai</t>
  </si>
  <si>
    <t>23.</t>
  </si>
  <si>
    <t>24.</t>
  </si>
  <si>
    <t>Finanszírozási célú kiadások</t>
  </si>
  <si>
    <t>25.</t>
  </si>
  <si>
    <t>26.</t>
  </si>
  <si>
    <t>Egyenleg</t>
  </si>
  <si>
    <t>2014. évi</t>
  </si>
  <si>
    <t>2014. érték összesen (Ft)</t>
  </si>
  <si>
    <t>II.1.1.)</t>
  </si>
  <si>
    <t>Óvodai pedagógusok elismert létszáma 8 hóra</t>
  </si>
  <si>
    <t>Óvodai pedagógusok elismert létszáma 4 hóra</t>
  </si>
  <si>
    <t>Óvodai kisegítők létszámára 12 hóra</t>
  </si>
  <si>
    <t>Óvoda pszichológus</t>
  </si>
  <si>
    <t>Óvodai működésre 8 hóra</t>
  </si>
  <si>
    <t>Óvodai működésre 4 hóra</t>
  </si>
  <si>
    <t>III.3.</t>
  </si>
  <si>
    <t>Kitelepülsek szociális feladatainak támogatása</t>
  </si>
  <si>
    <t>III.5 a.)</t>
  </si>
  <si>
    <t>Gyermek étkezés</t>
  </si>
  <si>
    <t>Üzemeletetési  étkeztetési támogatása</t>
  </si>
  <si>
    <t>III.5.b.)</t>
  </si>
  <si>
    <t>Óvodai támogatás</t>
  </si>
  <si>
    <t>Szociális feladatokhoz kiegészítő támogatás</t>
  </si>
  <si>
    <t>ezer forintban</t>
  </si>
  <si>
    <t>ebből: kötelező</t>
  </si>
  <si>
    <t>ebből : önként vállalat</t>
  </si>
  <si>
    <t>ebből: államigazgatási</t>
  </si>
  <si>
    <t>Civil szervezetek Kuncsorbarátok</t>
  </si>
  <si>
    <t>Óvoda működéséhez</t>
  </si>
  <si>
    <t>Közös Hivatal működéséhez</t>
  </si>
  <si>
    <t>EGYMI Járóbeteg ellátás</t>
  </si>
  <si>
    <t>Parlagfű alapítvány</t>
  </si>
  <si>
    <t>mérlegszerű kimutatása</t>
  </si>
  <si>
    <t>Működési kiadások</t>
  </si>
  <si>
    <t>Ezer Ft-ban!</t>
  </si>
  <si>
    <t>Helyi adó</t>
  </si>
  <si>
    <t>Személyi</t>
  </si>
  <si>
    <t>Működési ÁFA</t>
  </si>
  <si>
    <t>Járulék</t>
  </si>
  <si>
    <t>Intézményi és  saját bevétel</t>
  </si>
  <si>
    <t>Dologi</t>
  </si>
  <si>
    <t>Átengedett bevétel</t>
  </si>
  <si>
    <t>Pénzeszköz átadás</t>
  </si>
  <si>
    <t>Állami támogatás</t>
  </si>
  <si>
    <t>Segély</t>
  </si>
  <si>
    <t>Támogatás értékű</t>
  </si>
  <si>
    <t>Kölcsön nyújtás</t>
  </si>
  <si>
    <t>Átvett pénzeszköz</t>
  </si>
  <si>
    <t>Tartalék</t>
  </si>
  <si>
    <t>Kölcsön törlesztés</t>
  </si>
  <si>
    <t>Hitel törlesztés</t>
  </si>
  <si>
    <t>Költségvetési bef.</t>
  </si>
  <si>
    <t>Működési hiány</t>
  </si>
  <si>
    <t>Felhalmozási kiadások</t>
  </si>
  <si>
    <t>Felhalmozási ÁFA</t>
  </si>
  <si>
    <t xml:space="preserve">Számítógép lizing </t>
  </si>
  <si>
    <t>Felhalmozási hiány</t>
  </si>
  <si>
    <t>Kuncsorba Községi Önkormányzat 2014. éci  költségvetésének</t>
  </si>
  <si>
    <t>Kuncsorba Község Önkormányzatának 2014.-2016. évi gördülő tervezése</t>
  </si>
  <si>
    <t>Tartalékok( működési)</t>
  </si>
  <si>
    <t>Engedélyezett létszám:</t>
  </si>
  <si>
    <t xml:space="preserve"> Ezer forintban !</t>
  </si>
  <si>
    <t>Bevételi jogcím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</si>
  <si>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</si>
  <si>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</si>
  <si>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</si>
  <si>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</si>
  <si>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</si>
  <si>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</si>
  <si>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</si>
  <si>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</si>
  <si>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</si>
  <si>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</si>
  <si>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</si>
  <si>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</si>
  <si>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</si>
  <si>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</si>
  <si>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</si>
  <si>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</si>
  <si>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</si>
  <si>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</si>
  <si>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27.</t>
  </si>
  <si>
    <t>Önkormányzat által nyújtott közvetett támogatások 2014 évre.</t>
  </si>
  <si>
    <t>2. számú melléklet</t>
  </si>
  <si>
    <t>3. számú melléklet</t>
  </si>
  <si>
    <t>4. számú melléklet</t>
  </si>
  <si>
    <t>5. számú melléklet</t>
  </si>
  <si>
    <t>6. számú melléklet</t>
  </si>
  <si>
    <t>7. számú melléklet</t>
  </si>
  <si>
    <t>8. számú melléklet</t>
  </si>
  <si>
    <t>9. számú melléklet</t>
  </si>
  <si>
    <t>10. számú melléklet</t>
  </si>
  <si>
    <t>11. számú melléklet</t>
  </si>
  <si>
    <t>12. számú melléklet</t>
  </si>
  <si>
    <t>13. számú melléklet</t>
  </si>
  <si>
    <t>14. számú melléklet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</si>
</sst>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</numFmts>
  <fonts count="52">
    <font>
      <sz val="10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b/>
      <sz val="11"/>
      <name val="Times New Roman"/>
      <family val="1"/>
    </font>
    <font>
      <b/>
      <sz val="8"/>
      <name val="Arial CE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9"/>
      <name val="Arial CE"/>
      <family val="2"/>
    </font>
    <font>
      <sz val="10"/>
      <color indexed="17"/>
      <name val="Arial CE"/>
      <family val="2"/>
    </font>
    <font>
      <b/>
      <sz val="7"/>
      <color indexed="18"/>
      <name val="Arial CE"/>
      <family val="2"/>
    </font>
    <font>
      <b/>
      <sz val="10"/>
      <color indexed="18"/>
      <name val="Arial CE"/>
      <family val="2"/>
    </font>
    <font>
      <b/>
      <sz val="14"/>
      <name val="Times New Roman"/>
      <family val="1"/>
    </font>
    <font>
      <sz val="14"/>
      <name val="Times New Roman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b/>
      <sz val="16"/>
      <name val="Times New Roman CE"/>
      <family val="1"/>
    </font>
    <font>
      <b/>
      <i/>
      <sz val="9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i/>
      <sz val="12"/>
      <name val="Times New Roman CE"/>
      <family val="0"/>
    </font>
    <font>
      <i/>
      <sz val="11"/>
      <name val="Times New Roman CE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 CE"/>
      <family val="0"/>
    </font>
    <font>
      <b/>
      <i/>
      <sz val="8"/>
      <name val="Times New Roman CE"/>
      <family val="1"/>
    </font>
    <font>
      <sz val="10"/>
      <name val="Times New Roman CE"/>
      <family val="0"/>
    </font>
    <font>
      <b/>
      <i/>
      <sz val="8"/>
      <name val="Times New Roman"/>
      <family val="1"/>
    </font>
    <font>
      <b/>
      <sz val="9"/>
      <name val="Arial CE"/>
      <family val="0"/>
    </font>
    <font>
      <b/>
      <sz val="7"/>
      <name val="Arial CE"/>
      <family val="2"/>
    </font>
    <font>
      <sz val="12"/>
      <name val="Arial CE"/>
      <family val="2"/>
    </font>
    <font>
      <sz val="9"/>
      <name val="Arial"/>
      <family val="2"/>
    </font>
    <font>
      <b/>
      <sz val="12"/>
      <name val="Arial CE"/>
      <family val="0"/>
    </font>
    <font>
      <i/>
      <sz val="8"/>
      <name val="Arial CE"/>
      <family val="0"/>
    </font>
    <font>
      <sz val="8"/>
      <name val="Times New Roman CE"/>
      <family val="1"/>
    </font>
    <font>
      <b/>
      <i/>
      <sz val="10"/>
      <name val="Arial CE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b/>
      <sz val="11"/>
      <name val="Arial CE"/>
      <family val="0"/>
    </font>
    <font>
      <sz val="8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22">
      <alignment/>
      <protection/>
    </xf>
    <xf numFmtId="49" fontId="3" fillId="4" borderId="1" xfId="22" applyNumberFormat="1" applyFont="1" applyFill="1" applyBorder="1" applyAlignment="1">
      <alignment horizontal="center" vertical="center"/>
      <protection/>
    </xf>
    <xf numFmtId="49" fontId="3" fillId="4" borderId="1" xfId="22" applyNumberFormat="1" applyFont="1" applyFill="1" applyBorder="1" applyAlignment="1">
      <alignment horizontal="center" vertical="center" wrapText="1"/>
      <protection/>
    </xf>
    <xf numFmtId="49" fontId="3" fillId="4" borderId="1" xfId="22" applyNumberFormat="1" applyFont="1" applyFill="1" applyBorder="1" applyAlignment="1">
      <alignment vertical="center" wrapText="1"/>
      <protection/>
    </xf>
    <xf numFmtId="0" fontId="3" fillId="0" borderId="2" xfId="22" applyFont="1" applyFill="1" applyBorder="1" applyAlignment="1">
      <alignment vertical="center"/>
      <protection/>
    </xf>
    <xf numFmtId="3" fontId="3" fillId="5" borderId="1" xfId="22" applyNumberFormat="1" applyFont="1" applyFill="1" applyBorder="1" applyAlignment="1">
      <alignment vertical="center" shrinkToFit="1"/>
      <protection/>
    </xf>
    <xf numFmtId="3" fontId="5" fillId="6" borderId="1" xfId="15" applyNumberFormat="1" applyFont="1" applyFill="1" applyBorder="1" applyAlignment="1" applyProtection="1">
      <alignment vertical="center" shrinkToFit="1"/>
      <protection/>
    </xf>
    <xf numFmtId="3" fontId="5" fillId="6" borderId="1" xfId="22" applyNumberFormat="1" applyFont="1" applyFill="1" applyBorder="1" applyAlignment="1">
      <alignment vertical="center" shrinkToFit="1"/>
      <protection/>
    </xf>
    <xf numFmtId="0" fontId="8" fillId="7" borderId="0" xfId="22" applyFont="1" applyFill="1">
      <alignment/>
      <protection/>
    </xf>
    <xf numFmtId="0" fontId="0" fillId="7" borderId="0" xfId="22" applyFill="1">
      <alignment/>
      <protection/>
    </xf>
    <xf numFmtId="0" fontId="9" fillId="7" borderId="0" xfId="22" applyFont="1" applyFill="1">
      <alignment/>
      <protection/>
    </xf>
    <xf numFmtId="0" fontId="9" fillId="0" borderId="0" xfId="22" applyFont="1">
      <alignment/>
      <protection/>
    </xf>
    <xf numFmtId="0" fontId="8" fillId="0" borderId="0" xfId="22" applyFont="1">
      <alignment/>
      <protection/>
    </xf>
    <xf numFmtId="0" fontId="14" fillId="0" borderId="0" xfId="23" applyFont="1" applyAlignment="1">
      <alignment horizontal="center"/>
      <protection/>
    </xf>
    <xf numFmtId="0" fontId="14" fillId="0" borderId="0" xfId="23" applyFont="1">
      <alignment/>
      <protection/>
    </xf>
    <xf numFmtId="0" fontId="16" fillId="0" borderId="3" xfId="23" applyFont="1" applyBorder="1" applyAlignment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right"/>
      <protection/>
    </xf>
    <xf numFmtId="0" fontId="21" fillId="0" borderId="4" xfId="0" applyFont="1" applyFill="1" applyBorder="1" applyAlignment="1" applyProtection="1">
      <alignment horizontal="center" vertical="center" wrapText="1"/>
      <protection/>
    </xf>
    <xf numFmtId="0" fontId="21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3" fillId="0" borderId="6" xfId="24" applyFont="1" applyFill="1" applyBorder="1" applyAlignment="1" applyProtection="1">
      <alignment horizontal="center" vertical="center" wrapText="1"/>
      <protection/>
    </xf>
    <xf numFmtId="0" fontId="23" fillId="0" borderId="7" xfId="24" applyFont="1" applyFill="1" applyBorder="1" applyAlignment="1" applyProtection="1">
      <alignment horizontal="left" vertical="center" wrapText="1" indent="1"/>
      <protection/>
    </xf>
    <xf numFmtId="49" fontId="25" fillId="0" borderId="8" xfId="24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wrapText="1" indent="1"/>
      <protection/>
    </xf>
    <xf numFmtId="49" fontId="25" fillId="0" borderId="10" xfId="24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left" wrapText="1" indent="1"/>
      <protection/>
    </xf>
    <xf numFmtId="49" fontId="25" fillId="0" borderId="11" xfId="24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wrapText="1" indent="1"/>
      <protection/>
    </xf>
    <xf numFmtId="0" fontId="3" fillId="0" borderId="7" xfId="0" applyFont="1" applyBorder="1" applyAlignment="1" applyProtection="1">
      <alignment horizontal="left" vertical="center" wrapText="1" indent="1"/>
      <protection/>
    </xf>
    <xf numFmtId="0" fontId="24" fillId="0" borderId="3" xfId="24" applyFont="1" applyFill="1" applyBorder="1" applyAlignment="1" applyProtection="1">
      <alignment horizontal="left" vertical="center" wrapText="1" indent="8"/>
      <protection/>
    </xf>
    <xf numFmtId="172" fontId="25" fillId="0" borderId="3" xfId="24" applyNumberFormat="1" applyFont="1" applyFill="1" applyBorder="1" applyAlignment="1" applyProtection="1">
      <alignment vertical="center" wrapText="1"/>
      <protection locked="0"/>
    </xf>
    <xf numFmtId="0" fontId="26" fillId="0" borderId="3" xfId="24" applyFont="1" applyFill="1" applyBorder="1" applyAlignment="1" applyProtection="1">
      <alignment horizontal="left" vertical="center" wrapText="1" indent="8"/>
      <protection/>
    </xf>
    <xf numFmtId="49" fontId="24" fillId="0" borderId="3" xfId="24" applyNumberFormat="1" applyFont="1" applyFill="1" applyBorder="1" applyAlignment="1" applyProtection="1">
      <alignment horizontal="left" vertical="center" wrapText="1" indent="2"/>
      <protection/>
    </xf>
    <xf numFmtId="0" fontId="5" fillId="0" borderId="12" xfId="0" applyFont="1" applyBorder="1" applyAlignment="1" applyProtection="1">
      <alignment horizontal="left" vertical="center" wrapText="1" indent="1"/>
      <protection/>
    </xf>
    <xf numFmtId="0" fontId="3" fillId="0" borderId="6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wrapText="1"/>
      <protection/>
    </xf>
    <xf numFmtId="49" fontId="25" fillId="0" borderId="3" xfId="24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horizontal="left" wrapText="1" indent="1"/>
      <protection/>
    </xf>
    <xf numFmtId="49" fontId="25" fillId="0" borderId="13" xfId="24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172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7" xfId="24" applyFont="1" applyFill="1" applyBorder="1" applyAlignment="1" applyProtection="1">
      <alignment vertical="center" wrapText="1"/>
      <protection/>
    </xf>
    <xf numFmtId="49" fontId="25" fillId="0" borderId="16" xfId="24" applyNumberFormat="1" applyFont="1" applyFill="1" applyBorder="1" applyAlignment="1" applyProtection="1">
      <alignment horizontal="center" vertical="center" wrapText="1"/>
      <protection/>
    </xf>
    <xf numFmtId="0" fontId="25" fillId="0" borderId="17" xfId="24" applyFont="1" applyFill="1" applyBorder="1" applyAlignment="1" applyProtection="1">
      <alignment horizontal="left" vertical="center" wrapText="1" indent="1"/>
      <protection/>
    </xf>
    <xf numFmtId="0" fontId="25" fillId="0" borderId="3" xfId="24" applyFont="1" applyFill="1" applyBorder="1" applyAlignment="1" applyProtection="1">
      <alignment horizontal="left" vertical="center" wrapText="1" indent="1"/>
      <protection/>
    </xf>
    <xf numFmtId="0" fontId="25" fillId="0" borderId="18" xfId="24" applyFont="1" applyFill="1" applyBorder="1" applyAlignment="1" applyProtection="1">
      <alignment horizontal="left" vertical="center" wrapText="1" indent="1"/>
      <protection/>
    </xf>
    <xf numFmtId="0" fontId="25" fillId="0" borderId="0" xfId="24" applyFont="1" applyFill="1" applyBorder="1" applyAlignment="1" applyProtection="1">
      <alignment horizontal="left" vertical="center" wrapText="1" indent="1"/>
      <protection/>
    </xf>
    <xf numFmtId="0" fontId="25" fillId="0" borderId="3" xfId="24" applyFont="1" applyFill="1" applyBorder="1" applyAlignment="1" applyProtection="1">
      <alignment horizontal="left" vertical="center" wrapText="1" indent="6"/>
      <protection/>
    </xf>
    <xf numFmtId="0" fontId="25" fillId="0" borderId="3" xfId="24" applyFont="1" applyFill="1" applyBorder="1" applyAlignment="1" applyProtection="1">
      <alignment horizontal="left" vertical="center" wrapText="1" indent="5"/>
      <protection/>
    </xf>
    <xf numFmtId="0" fontId="25" fillId="0" borderId="12" xfId="24" applyFont="1" applyFill="1" applyBorder="1" applyAlignment="1" applyProtection="1">
      <alignment horizontal="left" vertical="center" wrapText="1" indent="5"/>
      <protection/>
    </xf>
    <xf numFmtId="0" fontId="25" fillId="0" borderId="19" xfId="24" applyFont="1" applyFill="1" applyBorder="1" applyAlignment="1" applyProtection="1">
      <alignment horizontal="left" vertical="center" wrapText="1" indent="5"/>
      <protection/>
    </xf>
    <xf numFmtId="49" fontId="25" fillId="0" borderId="20" xfId="24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 quotePrefix="1">
      <alignment horizontal="left" vertical="center" wrapText="1" indent="2"/>
      <protection/>
    </xf>
    <xf numFmtId="0" fontId="25" fillId="0" borderId="12" xfId="24" applyFont="1" applyFill="1" applyBorder="1" applyAlignment="1" applyProtection="1">
      <alignment horizontal="left" vertical="center" wrapText="1" indent="1"/>
      <protection/>
    </xf>
    <xf numFmtId="0" fontId="5" fillId="0" borderId="3" xfId="0" applyFont="1" applyBorder="1" applyAlignment="1" applyProtection="1">
      <alignment horizontal="left" vertical="center" wrapText="1" indent="1"/>
      <protection/>
    </xf>
    <xf numFmtId="0" fontId="25" fillId="0" borderId="9" xfId="24" applyFont="1" applyFill="1" applyBorder="1" applyAlignment="1" applyProtection="1">
      <alignment horizontal="left" vertical="center" wrapText="1" indent="1"/>
      <protection/>
    </xf>
    <xf numFmtId="0" fontId="23" fillId="0" borderId="21" xfId="24" applyFont="1" applyFill="1" applyBorder="1" applyAlignment="1" applyProtection="1">
      <alignment horizontal="center" vertical="center" wrapText="1"/>
      <protection/>
    </xf>
    <xf numFmtId="0" fontId="23" fillId="0" borderId="5" xfId="24" applyFont="1" applyFill="1" applyBorder="1" applyAlignment="1" applyProtection="1">
      <alignment horizontal="left" vertical="center" wrapText="1" indent="1"/>
      <protection/>
    </xf>
    <xf numFmtId="49" fontId="26" fillId="0" borderId="3" xfId="24" applyNumberFormat="1" applyFont="1" applyFill="1" applyBorder="1" applyAlignment="1" applyProtection="1">
      <alignment horizontal="left" vertical="center" wrapText="1" indent="3"/>
      <protection/>
    </xf>
    <xf numFmtId="0" fontId="23" fillId="0" borderId="7" xfId="24" applyFont="1" applyFill="1" applyBorder="1" applyAlignment="1" applyProtection="1">
      <alignment horizontal="left" vertical="center" wrapText="1" indent="1"/>
      <protection/>
    </xf>
    <xf numFmtId="0" fontId="25" fillId="0" borderId="22" xfId="24" applyFont="1" applyFill="1" applyBorder="1" applyAlignment="1" applyProtection="1">
      <alignment horizontal="left" vertical="center" wrapText="1" indent="1"/>
      <protection/>
    </xf>
    <xf numFmtId="172" fontId="3" fillId="0" borderId="23" xfId="0" applyNumberFormat="1" applyFont="1" applyBorder="1" applyAlignment="1" applyProtection="1">
      <alignment horizontal="right" vertical="center" wrapText="1" indent="1"/>
      <protection/>
    </xf>
    <xf numFmtId="172" fontId="3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right" vertical="center" wrapText="1" indent="1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49" fontId="25" fillId="0" borderId="6" xfId="24" applyNumberFormat="1" applyFont="1" applyFill="1" applyBorder="1" applyAlignment="1" applyProtection="1">
      <alignment horizontal="center" vertical="center" wrapText="1"/>
      <protection/>
    </xf>
    <xf numFmtId="0" fontId="25" fillId="0" borderId="7" xfId="24" applyFont="1" applyFill="1" applyBorder="1" applyAlignment="1" applyProtection="1">
      <alignment horizontal="left" vertical="center" wrapText="1" indent="1"/>
      <protection/>
    </xf>
    <xf numFmtId="0" fontId="24" fillId="0" borderId="0" xfId="24" applyFont="1" applyFill="1" applyProtection="1">
      <alignment/>
      <protection/>
    </xf>
    <xf numFmtId="0" fontId="24" fillId="0" borderId="0" xfId="24" applyFont="1" applyFill="1" applyAlignment="1" applyProtection="1">
      <alignment horizontal="right" vertical="center" indent="1"/>
      <protection/>
    </xf>
    <xf numFmtId="0" fontId="15" fillId="0" borderId="0" xfId="0" applyFont="1" applyAlignment="1" applyProtection="1">
      <alignment horizontal="left" vertical="center" indent="1"/>
      <protection/>
    </xf>
    <xf numFmtId="0" fontId="32" fillId="0" borderId="0" xfId="0" applyFont="1" applyAlignment="1" applyProtection="1">
      <alignment horizontal="left" vertical="center" indent="1"/>
      <protection/>
    </xf>
    <xf numFmtId="0" fontId="32" fillId="0" borderId="0" xfId="0" applyFont="1" applyAlignment="1" applyProtection="1">
      <alignment horizontal="right" vertical="center" inden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49" fontId="5" fillId="0" borderId="8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 indent="1"/>
      <protection/>
    </xf>
    <xf numFmtId="172" fontId="5" fillId="0" borderId="24" xfId="0" applyNumberFormat="1" applyFont="1" applyBorder="1" applyAlignment="1" applyProtection="1">
      <alignment horizontal="right" vertical="center" wrapText="1" indent="1"/>
      <protection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0" fontId="29" fillId="0" borderId="3" xfId="0" applyFont="1" applyBorder="1" applyAlignment="1" applyProtection="1">
      <alignment horizontal="left" vertical="center" wrapText="1" indent="1"/>
      <protection/>
    </xf>
    <xf numFmtId="0" fontId="5" fillId="0" borderId="25" xfId="0" applyFont="1" applyBorder="1" applyAlignment="1" applyProtection="1">
      <alignment horizontal="right" vertical="center" wrapText="1" indent="1"/>
      <protection/>
    </xf>
    <xf numFmtId="49" fontId="29" fillId="0" borderId="11" xfId="0" applyNumberFormat="1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left" vertical="center" wrapText="1" indent="1"/>
      <protection/>
    </xf>
    <xf numFmtId="3" fontId="5" fillId="0" borderId="26" xfId="0" applyNumberFormat="1" applyFont="1" applyBorder="1" applyAlignment="1" applyProtection="1">
      <alignment horizontal="right" vertical="center" wrapText="1" indent="1"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left" vertical="center" wrapText="1" indent="1"/>
      <protection/>
    </xf>
    <xf numFmtId="172" fontId="5" fillId="0" borderId="23" xfId="0" applyNumberFormat="1" applyFont="1" applyBorder="1" applyAlignment="1" applyProtection="1">
      <alignment horizontal="right" vertical="center" wrapText="1" indent="1"/>
      <protection/>
    </xf>
    <xf numFmtId="49" fontId="29" fillId="0" borderId="8" xfId="0" applyNumberFormat="1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horizontal="left" vertical="center" wrapText="1" indent="1"/>
      <protection/>
    </xf>
    <xf numFmtId="0" fontId="5" fillId="0" borderId="24" xfId="0" applyFont="1" applyBorder="1" applyAlignment="1" applyProtection="1">
      <alignment horizontal="right" vertical="center" wrapText="1" indent="1"/>
      <protection/>
    </xf>
    <xf numFmtId="49" fontId="29" fillId="0" borderId="27" xfId="0" applyNumberFormat="1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left" vertical="center" wrapText="1" indent="1"/>
      <protection/>
    </xf>
    <xf numFmtId="0" fontId="5" fillId="0" borderId="28" xfId="0" applyFont="1" applyBorder="1" applyAlignment="1" applyProtection="1">
      <alignment horizontal="right" vertical="center" wrapText="1" indent="1"/>
      <protection/>
    </xf>
    <xf numFmtId="0" fontId="4" fillId="8" borderId="3" xfId="22" applyNumberFormat="1" applyFont="1" applyFill="1" applyBorder="1" applyAlignment="1">
      <alignment horizontal="center" vertical="center" wrapText="1"/>
      <protection/>
    </xf>
    <xf numFmtId="0" fontId="3" fillId="0" borderId="29" xfId="22" applyFont="1" applyFill="1" applyBorder="1" applyAlignment="1">
      <alignment vertical="center"/>
      <protection/>
    </xf>
    <xf numFmtId="3" fontId="3" fillId="5" borderId="30" xfId="22" applyNumberFormat="1" applyFont="1" applyFill="1" applyBorder="1" applyAlignment="1">
      <alignment vertical="center" shrinkToFit="1"/>
      <protection/>
    </xf>
    <xf numFmtId="0" fontId="8" fillId="7" borderId="3" xfId="22" applyFont="1" applyFill="1" applyBorder="1" applyAlignment="1">
      <alignment vertical="center"/>
      <protection/>
    </xf>
    <xf numFmtId="3" fontId="0" fillId="7" borderId="3" xfId="22" applyNumberFormat="1" applyFill="1" applyBorder="1" applyAlignment="1">
      <alignment vertical="center" shrinkToFit="1"/>
      <protection/>
    </xf>
    <xf numFmtId="3" fontId="9" fillId="7" borderId="3" xfId="22" applyNumberFormat="1" applyFont="1" applyFill="1" applyBorder="1" applyAlignment="1">
      <alignment vertical="center" shrinkToFit="1"/>
      <protection/>
    </xf>
    <xf numFmtId="3" fontId="0" fillId="0" borderId="3" xfId="22" applyNumberFormat="1" applyFill="1" applyBorder="1" applyAlignment="1">
      <alignment vertical="center" shrinkToFit="1"/>
      <protection/>
    </xf>
    <xf numFmtId="49" fontId="10" fillId="7" borderId="3" xfId="22" applyNumberFormat="1" applyFont="1" applyFill="1" applyBorder="1" applyAlignment="1">
      <alignment horizontal="center" vertical="center" wrapText="1"/>
      <protection/>
    </xf>
    <xf numFmtId="3" fontId="2" fillId="7" borderId="3" xfId="22" applyNumberFormat="1" applyFont="1" applyFill="1" applyBorder="1" applyAlignment="1">
      <alignment vertical="center" shrinkToFit="1"/>
      <protection/>
    </xf>
    <xf numFmtId="49" fontId="11" fillId="7" borderId="3" xfId="22" applyNumberFormat="1" applyFont="1" applyFill="1" applyBorder="1" applyAlignment="1">
      <alignment horizontal="center" vertical="center"/>
      <protection/>
    </xf>
    <xf numFmtId="3" fontId="2" fillId="0" borderId="3" xfId="22" applyNumberFormat="1" applyFont="1" applyFill="1" applyBorder="1" applyAlignment="1">
      <alignment vertical="center" shrinkToFit="1"/>
      <protection/>
    </xf>
    <xf numFmtId="0" fontId="8" fillId="7" borderId="3" xfId="22" applyFont="1" applyFill="1" applyBorder="1">
      <alignment/>
      <protection/>
    </xf>
    <xf numFmtId="0" fontId="34" fillId="7" borderId="3" xfId="22" applyFont="1" applyFill="1" applyBorder="1" applyAlignment="1">
      <alignment vertical="center"/>
      <protection/>
    </xf>
    <xf numFmtId="3" fontId="0" fillId="9" borderId="3" xfId="22" applyNumberFormat="1" applyFill="1" applyBorder="1" applyAlignment="1">
      <alignment vertical="center" shrinkToFit="1"/>
      <protection/>
    </xf>
    <xf numFmtId="3" fontId="0" fillId="7" borderId="3" xfId="22" applyNumberFormat="1" applyFont="1" applyFill="1" applyBorder="1" applyAlignment="1">
      <alignment vertical="center" shrinkToFit="1"/>
      <protection/>
    </xf>
    <xf numFmtId="3" fontId="0" fillId="0" borderId="3" xfId="22" applyNumberFormat="1" applyFont="1" applyFill="1" applyBorder="1" applyAlignment="1">
      <alignment vertical="center" shrinkToFit="1"/>
      <protection/>
    </xf>
    <xf numFmtId="49" fontId="2" fillId="7" borderId="3" xfId="22" applyNumberFormat="1" applyFont="1" applyFill="1" applyBorder="1" applyAlignment="1">
      <alignment horizontal="center" vertical="center"/>
      <protection/>
    </xf>
    <xf numFmtId="49" fontId="35" fillId="7" borderId="3" xfId="22" applyNumberFormat="1" applyFont="1" applyFill="1" applyBorder="1" applyAlignment="1">
      <alignment horizontal="center" vertical="center" wrapText="1"/>
      <protection/>
    </xf>
    <xf numFmtId="3" fontId="3" fillId="10" borderId="1" xfId="22" applyNumberFormat="1" applyFont="1" applyFill="1" applyBorder="1" applyAlignment="1">
      <alignment vertical="center" shrinkToFit="1"/>
      <protection/>
    </xf>
    <xf numFmtId="3" fontId="5" fillId="10" borderId="1" xfId="22" applyNumberFormat="1" applyFont="1" applyFill="1" applyBorder="1" applyAlignment="1">
      <alignment vertical="center" shrinkToFit="1"/>
      <protection/>
    </xf>
    <xf numFmtId="3" fontId="36" fillId="11" borderId="3" xfId="22" applyNumberFormat="1" applyFont="1" applyFill="1" applyBorder="1" applyAlignment="1">
      <alignment vertical="center" shrinkToFit="1"/>
      <protection/>
    </xf>
    <xf numFmtId="0" fontId="8" fillId="7" borderId="3" xfId="22" applyFont="1" applyFill="1" applyBorder="1" applyAlignment="1">
      <alignment vertical="center"/>
      <protection/>
    </xf>
    <xf numFmtId="0" fontId="15" fillId="0" borderId="3" xfId="23" applyFont="1" applyBorder="1" applyAlignment="1">
      <alignment horizontal="center" vertical="center" wrapText="1"/>
      <protection/>
    </xf>
    <xf numFmtId="0" fontId="15" fillId="0" borderId="3" xfId="23" applyFont="1" applyBorder="1" applyAlignment="1">
      <alignment horizontal="center" vertical="center"/>
      <protection/>
    </xf>
    <xf numFmtId="0" fontId="15" fillId="0" borderId="3" xfId="23" applyFont="1" applyBorder="1" applyAlignment="1">
      <alignment vertical="center"/>
      <protection/>
    </xf>
    <xf numFmtId="0" fontId="0" fillId="0" borderId="3" xfId="0" applyBorder="1" applyAlignment="1">
      <alignment/>
    </xf>
    <xf numFmtId="0" fontId="25" fillId="0" borderId="3" xfId="24" applyFont="1" applyFill="1" applyBorder="1" applyAlignment="1" applyProtection="1">
      <alignment horizontal="left" wrapText="1" indent="5"/>
      <protection/>
    </xf>
    <xf numFmtId="0" fontId="0" fillId="7" borderId="3" xfId="22" applyFont="1" applyFill="1" applyBorder="1">
      <alignment/>
      <protection/>
    </xf>
    <xf numFmtId="0" fontId="0" fillId="0" borderId="3" xfId="22" applyFont="1" applyBorder="1">
      <alignment/>
      <protection/>
    </xf>
    <xf numFmtId="0" fontId="37" fillId="0" borderId="2" xfId="22" applyFont="1" applyFill="1" applyBorder="1" applyAlignment="1">
      <alignment vertical="center"/>
      <protection/>
    </xf>
    <xf numFmtId="0" fontId="37" fillId="0" borderId="2" xfId="22" applyFont="1" applyBorder="1" applyAlignment="1">
      <alignment vertical="center"/>
      <protection/>
    </xf>
    <xf numFmtId="0" fontId="38" fillId="7" borderId="3" xfId="22" applyFont="1" applyFill="1" applyBorder="1" applyAlignment="1">
      <alignment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0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2" fillId="0" borderId="25" xfId="0" applyNumberFormat="1" applyFont="1" applyBorder="1" applyAlignment="1">
      <alignment/>
    </xf>
    <xf numFmtId="0" fontId="0" fillId="0" borderId="27" xfId="0" applyBorder="1" applyAlignment="1">
      <alignment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8" xfId="0" applyNumberFormat="1" applyBorder="1" applyAlignment="1">
      <alignment/>
    </xf>
    <xf numFmtId="172" fontId="23" fillId="0" borderId="0" xfId="24" applyNumberFormat="1" applyFont="1" applyFill="1" applyBorder="1" applyAlignment="1" applyProtection="1">
      <alignment horizontal="center" vertical="center" wrapText="1"/>
      <protection/>
    </xf>
    <xf numFmtId="0" fontId="17" fillId="0" borderId="16" xfId="24" applyFont="1" applyFill="1" applyBorder="1" applyAlignment="1" applyProtection="1">
      <alignment horizontal="center" vertical="center" wrapText="1"/>
      <protection/>
    </xf>
    <xf numFmtId="0" fontId="21" fillId="0" borderId="17" xfId="24" applyFont="1" applyFill="1" applyBorder="1" applyAlignment="1" applyProtection="1">
      <alignment horizontal="center" vertical="center" wrapText="1"/>
      <protection/>
    </xf>
    <xf numFmtId="0" fontId="21" fillId="0" borderId="31" xfId="24" applyFont="1" applyFill="1" applyBorder="1" applyAlignment="1" applyProtection="1">
      <alignment horizontal="center" vertical="center" wrapText="1"/>
      <protection/>
    </xf>
    <xf numFmtId="0" fontId="24" fillId="0" borderId="3" xfId="24" applyFont="1" applyFill="1" applyBorder="1" applyAlignment="1" applyProtection="1">
      <alignment vertical="center" wrapText="1"/>
      <protection/>
    </xf>
    <xf numFmtId="0" fontId="41" fillId="0" borderId="0" xfId="20" applyFont="1">
      <alignment/>
      <protection/>
    </xf>
    <xf numFmtId="0" fontId="42" fillId="0" borderId="0" xfId="20" applyFont="1" applyAlignment="1">
      <alignment horizontal="right"/>
      <protection/>
    </xf>
    <xf numFmtId="0" fontId="16" fillId="0" borderId="8" xfId="20" applyFont="1" applyBorder="1" applyAlignment="1">
      <alignment horizontal="center"/>
      <protection/>
    </xf>
    <xf numFmtId="0" fontId="16" fillId="8" borderId="9" xfId="20" applyFont="1" applyFill="1" applyBorder="1">
      <alignment/>
      <protection/>
    </xf>
    <xf numFmtId="3" fontId="16" fillId="8" borderId="9" xfId="20" applyNumberFormat="1" applyFont="1" applyFill="1" applyBorder="1">
      <alignment/>
      <protection/>
    </xf>
    <xf numFmtId="3" fontId="16" fillId="8" borderId="24" xfId="20" applyNumberFormat="1" applyFont="1" applyFill="1" applyBorder="1">
      <alignment/>
      <protection/>
    </xf>
    <xf numFmtId="0" fontId="16" fillId="0" borderId="10" xfId="20" applyFont="1" applyBorder="1" applyAlignment="1">
      <alignment horizontal="center"/>
      <protection/>
    </xf>
    <xf numFmtId="0" fontId="16" fillId="0" borderId="3" xfId="20" applyFont="1" applyBorder="1" applyAlignment="1">
      <alignment/>
      <protection/>
    </xf>
    <xf numFmtId="3" fontId="16" fillId="0" borderId="3" xfId="20" applyNumberFormat="1" applyFont="1" applyBorder="1">
      <alignment/>
      <protection/>
    </xf>
    <xf numFmtId="0" fontId="16" fillId="0" borderId="3" xfId="20" applyFont="1" applyBorder="1">
      <alignment/>
      <protection/>
    </xf>
    <xf numFmtId="3" fontId="16" fillId="0" borderId="25" xfId="20" applyNumberFormat="1" applyFont="1" applyBorder="1">
      <alignment/>
      <protection/>
    </xf>
    <xf numFmtId="0" fontId="15" fillId="0" borderId="3" xfId="20" applyFont="1" applyBorder="1">
      <alignment/>
      <protection/>
    </xf>
    <xf numFmtId="3" fontId="15" fillId="0" borderId="3" xfId="20" applyNumberFormat="1" applyFont="1" applyBorder="1">
      <alignment/>
      <protection/>
    </xf>
    <xf numFmtId="3" fontId="15" fillId="0" borderId="25" xfId="20" applyNumberFormat="1" applyFont="1" applyBorder="1">
      <alignment/>
      <protection/>
    </xf>
    <xf numFmtId="0" fontId="16" fillId="0" borderId="10" xfId="20" applyFont="1" applyBorder="1">
      <alignment/>
      <protection/>
    </xf>
    <xf numFmtId="0" fontId="16" fillId="0" borderId="27" xfId="20" applyFont="1" applyBorder="1">
      <alignment/>
      <protection/>
    </xf>
    <xf numFmtId="0" fontId="15" fillId="12" borderId="19" xfId="20" applyFont="1" applyFill="1" applyBorder="1">
      <alignment/>
      <protection/>
    </xf>
    <xf numFmtId="3" fontId="15" fillId="12" borderId="19" xfId="20" applyNumberFormat="1" applyFont="1" applyFill="1" applyBorder="1">
      <alignment/>
      <protection/>
    </xf>
    <xf numFmtId="3" fontId="15" fillId="12" borderId="28" xfId="20" applyNumberFormat="1" applyFont="1" applyFill="1" applyBorder="1">
      <alignment/>
      <protection/>
    </xf>
    <xf numFmtId="0" fontId="36" fillId="0" borderId="0" xfId="20" applyFont="1" applyBorder="1">
      <alignment/>
      <protection/>
    </xf>
    <xf numFmtId="0" fontId="16" fillId="0" borderId="0" xfId="20" applyFont="1" applyBorder="1">
      <alignment/>
      <protection/>
    </xf>
    <xf numFmtId="0" fontId="16" fillId="0" borderId="32" xfId="20" applyFont="1" applyBorder="1">
      <alignment/>
      <protection/>
    </xf>
    <xf numFmtId="0" fontId="15" fillId="0" borderId="33" xfId="20" applyFont="1" applyBorder="1" applyAlignment="1">
      <alignment horizontal="center"/>
      <protection/>
    </xf>
    <xf numFmtId="0" fontId="16" fillId="0" borderId="34" xfId="20" applyFont="1" applyBorder="1">
      <alignment/>
      <protection/>
    </xf>
    <xf numFmtId="172" fontId="24" fillId="0" borderId="17" xfId="24" applyNumberFormat="1" applyFont="1" applyFill="1" applyBorder="1" applyAlignment="1" applyProtection="1">
      <alignment/>
      <protection locked="0"/>
    </xf>
    <xf numFmtId="3" fontId="16" fillId="0" borderId="17" xfId="20" applyNumberFormat="1" applyFont="1" applyBorder="1">
      <alignment/>
      <protection/>
    </xf>
    <xf numFmtId="0" fontId="15" fillId="0" borderId="35" xfId="20" applyFont="1" applyBorder="1" applyAlignment="1">
      <alignment horizontal="center"/>
      <protection/>
    </xf>
    <xf numFmtId="0" fontId="16" fillId="0" borderId="18" xfId="20" applyFont="1" applyBorder="1">
      <alignment/>
      <protection/>
    </xf>
    <xf numFmtId="172" fontId="24" fillId="0" borderId="3" xfId="24" applyNumberFormat="1" applyFont="1" applyFill="1" applyBorder="1" applyAlignment="1" applyProtection="1">
      <alignment/>
      <protection locked="0"/>
    </xf>
    <xf numFmtId="0" fontId="15" fillId="0" borderId="36" xfId="20" applyFont="1" applyBorder="1" applyAlignment="1">
      <alignment horizontal="center"/>
      <protection/>
    </xf>
    <xf numFmtId="0" fontId="41" fillId="0" borderId="37" xfId="20" applyFont="1" applyBorder="1" applyAlignment="1">
      <alignment horizontal="center"/>
      <protection/>
    </xf>
    <xf numFmtId="0" fontId="15" fillId="12" borderId="38" xfId="20" applyFont="1" applyFill="1" applyBorder="1">
      <alignment/>
      <protection/>
    </xf>
    <xf numFmtId="0" fontId="43" fillId="0" borderId="0" xfId="21">
      <alignment/>
      <protection/>
    </xf>
    <xf numFmtId="0" fontId="44" fillId="0" borderId="0" xfId="21" applyFont="1">
      <alignment/>
      <protection/>
    </xf>
    <xf numFmtId="49" fontId="15" fillId="0" borderId="16" xfId="21" applyNumberFormat="1" applyFont="1" applyFill="1" applyBorder="1" applyAlignment="1">
      <alignment horizontal="center" vertical="center" wrapText="1"/>
      <protection/>
    </xf>
    <xf numFmtId="49" fontId="15" fillId="0" borderId="16" xfId="21" applyNumberFormat="1" applyFont="1" applyFill="1" applyBorder="1" applyAlignment="1">
      <alignment horizontal="center" vertical="center"/>
      <protection/>
    </xf>
    <xf numFmtId="0" fontId="15" fillId="0" borderId="31" xfId="21" applyFont="1" applyFill="1" applyBorder="1" applyAlignment="1">
      <alignment horizontal="center" wrapText="1"/>
      <protection/>
    </xf>
    <xf numFmtId="0" fontId="43" fillId="0" borderId="10" xfId="21" applyBorder="1" applyAlignment="1">
      <alignment horizontal="center" vertical="center"/>
      <protection/>
    </xf>
    <xf numFmtId="3" fontId="16" fillId="0" borderId="25" xfId="21" applyNumberFormat="1" applyFont="1" applyBorder="1">
      <alignment/>
      <protection/>
    </xf>
    <xf numFmtId="49" fontId="16" fillId="0" borderId="18" xfId="21" applyNumberFormat="1" applyFont="1" applyBorder="1">
      <alignment/>
      <protection/>
    </xf>
    <xf numFmtId="49" fontId="15" fillId="0" borderId="18" xfId="21" applyNumberFormat="1" applyFont="1" applyBorder="1">
      <alignment/>
      <protection/>
    </xf>
    <xf numFmtId="3" fontId="15" fillId="0" borderId="25" xfId="21" applyNumberFormat="1" applyFont="1" applyBorder="1">
      <alignment/>
      <protection/>
    </xf>
    <xf numFmtId="49" fontId="16" fillId="0" borderId="18" xfId="21" applyNumberFormat="1" applyFont="1" applyFill="1" applyBorder="1">
      <alignment/>
      <protection/>
    </xf>
    <xf numFmtId="3" fontId="16" fillId="0" borderId="26" xfId="21" applyNumberFormat="1" applyFont="1" applyBorder="1">
      <alignment/>
      <protection/>
    </xf>
    <xf numFmtId="49" fontId="15" fillId="0" borderId="39" xfId="21" applyNumberFormat="1" applyFont="1" applyBorder="1">
      <alignment/>
      <protection/>
    </xf>
    <xf numFmtId="3" fontId="15" fillId="0" borderId="26" xfId="21" applyNumberFormat="1" applyFont="1" applyBorder="1">
      <alignment/>
      <protection/>
    </xf>
    <xf numFmtId="3" fontId="15" fillId="0" borderId="23" xfId="21" applyNumberFormat="1" applyFont="1" applyFill="1" applyBorder="1">
      <alignment/>
      <protection/>
    </xf>
    <xf numFmtId="0" fontId="0" fillId="0" borderId="0" xfId="0" applyAlignment="1">
      <alignment wrapText="1"/>
    </xf>
    <xf numFmtId="0" fontId="25" fillId="0" borderId="0" xfId="24" applyFont="1" applyFill="1" applyAlignment="1">
      <alignment wrapText="1"/>
      <protection/>
    </xf>
    <xf numFmtId="172" fontId="23" fillId="0" borderId="0" xfId="24" applyNumberFormat="1" applyFont="1" applyFill="1" applyBorder="1" applyAlignment="1" applyProtection="1">
      <alignment horizontal="centerContinuous" vertical="center" wrapText="1"/>
      <protection/>
    </xf>
    <xf numFmtId="0" fontId="31" fillId="0" borderId="0" xfId="0" applyFont="1" applyFill="1" applyBorder="1" applyAlignment="1" applyProtection="1">
      <alignment horizontal="right" wrapText="1"/>
      <protection/>
    </xf>
    <xf numFmtId="0" fontId="39" fillId="0" borderId="0" xfId="25" applyFont="1" applyFill="1" applyAlignment="1">
      <alignment horizontal="center" wrapText="1"/>
      <protection/>
    </xf>
    <xf numFmtId="0" fontId="32" fillId="0" borderId="6" xfId="24" applyFont="1" applyFill="1" applyBorder="1" applyAlignment="1" applyProtection="1">
      <alignment horizontal="center" vertical="center" wrapText="1"/>
      <protection/>
    </xf>
    <xf numFmtId="0" fontId="32" fillId="0" borderId="7" xfId="24" applyFont="1" applyFill="1" applyBorder="1" applyAlignment="1" applyProtection="1">
      <alignment horizontal="center" vertical="center" wrapText="1"/>
      <protection/>
    </xf>
    <xf numFmtId="0" fontId="32" fillId="0" borderId="23" xfId="24" applyFont="1" applyFill="1" applyBorder="1" applyAlignment="1" applyProtection="1">
      <alignment horizontal="center" vertical="center" wrapText="1"/>
      <protection/>
    </xf>
    <xf numFmtId="0" fontId="24" fillId="0" borderId="16" xfId="24" applyFont="1" applyFill="1" applyBorder="1" applyAlignment="1" applyProtection="1">
      <alignment horizontal="center" vertical="center" wrapText="1"/>
      <protection/>
    </xf>
    <xf numFmtId="0" fontId="24" fillId="0" borderId="17" xfId="24" applyFont="1" applyFill="1" applyBorder="1" applyAlignment="1" applyProtection="1">
      <alignment vertical="center" wrapText="1"/>
      <protection/>
    </xf>
    <xf numFmtId="173" fontId="24" fillId="0" borderId="31" xfId="18" applyNumberFormat="1" applyFont="1" applyFill="1" applyBorder="1" applyAlignment="1" applyProtection="1">
      <alignment horizontal="right" wrapText="1" shrinkToFit="1"/>
      <protection locked="0"/>
    </xf>
    <xf numFmtId="0" fontId="24" fillId="0" borderId="10" xfId="24" applyFont="1" applyFill="1" applyBorder="1" applyAlignment="1" applyProtection="1">
      <alignment horizontal="center" vertical="center" wrapText="1"/>
      <protection/>
    </xf>
    <xf numFmtId="173" fontId="24" fillId="0" borderId="25" xfId="18" applyNumberFormat="1" applyFont="1" applyFill="1" applyBorder="1" applyAlignment="1" applyProtection="1">
      <alignment horizontal="right" wrapText="1" shrinkToFit="1"/>
      <protection locked="0"/>
    </xf>
    <xf numFmtId="0" fontId="24" fillId="0" borderId="11" xfId="24" applyFont="1" applyFill="1" applyBorder="1" applyAlignment="1" applyProtection="1">
      <alignment horizontal="center" vertical="center" wrapText="1"/>
      <protection/>
    </xf>
    <xf numFmtId="0" fontId="24" fillId="0" borderId="12" xfId="24" applyFont="1" applyFill="1" applyBorder="1" applyAlignment="1" applyProtection="1">
      <alignment vertical="center" wrapText="1"/>
      <protection/>
    </xf>
    <xf numFmtId="173" fontId="24" fillId="0" borderId="26" xfId="18" applyNumberFormat="1" applyFont="1" applyFill="1" applyBorder="1" applyAlignment="1" applyProtection="1">
      <alignment horizontal="right" wrapText="1" shrinkToFit="1"/>
      <protection locked="0"/>
    </xf>
    <xf numFmtId="173" fontId="21" fillId="0" borderId="23" xfId="18" applyNumberFormat="1" applyFont="1" applyFill="1" applyBorder="1" applyAlignment="1" applyProtection="1">
      <alignment horizontal="right" wrapText="1" shrinkToFit="1"/>
      <protection/>
    </xf>
    <xf numFmtId="173" fontId="17" fillId="0" borderId="40" xfId="18" applyNumberFormat="1" applyFont="1" applyFill="1" applyBorder="1" applyAlignment="1" applyProtection="1">
      <alignment vertical="center" wrapText="1"/>
      <protection/>
    </xf>
    <xf numFmtId="0" fontId="17" fillId="0" borderId="0" xfId="24" applyFont="1" applyFill="1" applyBorder="1" applyAlignment="1" applyProtection="1">
      <alignment horizontal="left" vertical="center" wrapText="1"/>
      <protection/>
    </xf>
    <xf numFmtId="173" fontId="21" fillId="0" borderId="41" xfId="18" applyNumberFormat="1" applyFont="1" applyFill="1" applyBorder="1" applyAlignment="1" applyProtection="1">
      <alignment horizontal="right" wrapText="1" shrinkToFit="1"/>
      <protection/>
    </xf>
    <xf numFmtId="3" fontId="3" fillId="0" borderId="0" xfId="25" applyNumberFormat="1" applyFont="1" applyAlignment="1">
      <alignment/>
      <protection/>
    </xf>
    <xf numFmtId="3" fontId="3" fillId="0" borderId="0" xfId="25" applyNumberFormat="1" applyFont="1" applyAlignment="1">
      <alignment shrinkToFit="1"/>
      <protection/>
    </xf>
    <xf numFmtId="0" fontId="45" fillId="0" borderId="3" xfId="25" applyFont="1" applyBorder="1" applyAlignment="1">
      <alignment horizontal="center" vertical="center" wrapText="1"/>
      <protection/>
    </xf>
    <xf numFmtId="49" fontId="47" fillId="0" borderId="3" xfId="25" applyNumberFormat="1" applyFont="1" applyBorder="1" applyAlignment="1">
      <alignment horizontal="center" vertical="center" shrinkToFit="1"/>
      <protection/>
    </xf>
    <xf numFmtId="0" fontId="14" fillId="0" borderId="3" xfId="25" applyFont="1" applyBorder="1" applyAlignment="1">
      <alignment vertical="center" wrapText="1"/>
      <protection/>
    </xf>
    <xf numFmtId="4" fontId="14" fillId="0" borderId="3" xfId="25" applyNumberFormat="1" applyFont="1" applyFill="1" applyBorder="1" applyAlignment="1">
      <alignment vertical="center" shrinkToFit="1"/>
      <protection/>
    </xf>
    <xf numFmtId="3" fontId="14" fillId="0" borderId="3" xfId="25" applyNumberFormat="1" applyFont="1" applyFill="1" applyBorder="1" applyAlignment="1">
      <alignment vertical="center" shrinkToFit="1"/>
      <protection/>
    </xf>
    <xf numFmtId="3" fontId="45" fillId="0" borderId="3" xfId="25" applyNumberFormat="1" applyFont="1" applyFill="1" applyBorder="1" applyAlignment="1">
      <alignment vertical="center" shrinkToFit="1"/>
      <protection/>
    </xf>
    <xf numFmtId="0" fontId="45" fillId="0" borderId="3" xfId="25" applyFont="1" applyBorder="1" applyAlignment="1">
      <alignment vertical="center" wrapText="1"/>
      <protection/>
    </xf>
    <xf numFmtId="49" fontId="45" fillId="0" borderId="3" xfId="25" applyNumberFormat="1" applyFont="1" applyBorder="1" applyAlignment="1">
      <alignment horizontal="center" vertical="center" wrapText="1"/>
      <protection/>
    </xf>
    <xf numFmtId="3" fontId="45" fillId="13" borderId="3" xfId="25" applyNumberFormat="1" applyFont="1" applyFill="1" applyBorder="1" applyAlignment="1">
      <alignment vertical="center" shrinkToFit="1"/>
      <protection/>
    </xf>
    <xf numFmtId="172" fontId="23" fillId="0" borderId="10" xfId="24" applyNumberFormat="1" applyFont="1" applyFill="1" applyBorder="1" applyAlignment="1" applyProtection="1">
      <alignment horizontal="centerContinuous" vertical="center"/>
      <protection/>
    </xf>
    <xf numFmtId="172" fontId="23" fillId="0" borderId="3" xfId="24" applyNumberFormat="1" applyFont="1" applyFill="1" applyBorder="1" applyAlignment="1" applyProtection="1">
      <alignment horizontal="centerContinuous" vertical="center"/>
      <protection/>
    </xf>
    <xf numFmtId="0" fontId="17" fillId="0" borderId="3" xfId="24" applyFont="1" applyFill="1" applyBorder="1" applyAlignment="1">
      <alignment horizontal="center" vertical="center" wrapText="1"/>
      <protection/>
    </xf>
    <xf numFmtId="0" fontId="32" fillId="0" borderId="10" xfId="24" applyFont="1" applyFill="1" applyBorder="1" applyAlignment="1">
      <alignment horizontal="center" vertical="center"/>
      <protection/>
    </xf>
    <xf numFmtId="0" fontId="32" fillId="0" borderId="3" xfId="24" applyFont="1" applyFill="1" applyBorder="1" applyAlignment="1">
      <alignment horizontal="center" vertical="center"/>
      <protection/>
    </xf>
    <xf numFmtId="0" fontId="32" fillId="0" borderId="25" xfId="24" applyFont="1" applyFill="1" applyBorder="1" applyAlignment="1">
      <alignment horizontal="center" vertical="center"/>
      <protection/>
    </xf>
    <xf numFmtId="0" fontId="32" fillId="0" borderId="3" xfId="24" applyFont="1" applyFill="1" applyBorder="1" applyProtection="1">
      <alignment/>
      <protection locked="0"/>
    </xf>
    <xf numFmtId="173" fontId="32" fillId="0" borderId="3" xfId="16" applyNumberFormat="1" applyFont="1" applyFill="1" applyBorder="1" applyAlignment="1" applyProtection="1">
      <alignment/>
      <protection locked="0"/>
    </xf>
    <xf numFmtId="173" fontId="32" fillId="0" borderId="25" xfId="16" applyNumberFormat="1" applyFont="1" applyFill="1" applyBorder="1" applyAlignment="1">
      <alignment/>
    </xf>
    <xf numFmtId="0" fontId="0" fillId="0" borderId="0" xfId="25" applyFont="1" applyFill="1" applyBorder="1" applyAlignment="1">
      <alignment horizontal="center" vertical="center"/>
      <protection/>
    </xf>
    <xf numFmtId="0" fontId="0" fillId="0" borderId="0" xfId="25" applyFont="1" applyFill="1" applyBorder="1" applyAlignment="1">
      <alignment vertical="center"/>
      <protection/>
    </xf>
    <xf numFmtId="14" fontId="0" fillId="0" borderId="0" xfId="25" applyNumberFormat="1" applyFill="1" applyBorder="1" applyAlignment="1">
      <alignment vertical="center"/>
      <protection/>
    </xf>
    <xf numFmtId="3" fontId="0" fillId="0" borderId="0" xfId="25" applyNumberFormat="1" applyFill="1" applyBorder="1" applyAlignment="1">
      <alignment vertical="center"/>
      <protection/>
    </xf>
    <xf numFmtId="0" fontId="15" fillId="0" borderId="0" xfId="25" applyFont="1">
      <alignment/>
      <protection/>
    </xf>
    <xf numFmtId="0" fontId="14" fillId="0" borderId="0" xfId="25" applyFont="1">
      <alignment/>
      <protection/>
    </xf>
    <xf numFmtId="0" fontId="14" fillId="0" borderId="0" xfId="25" applyFont="1" applyAlignment="1">
      <alignment horizontal="right"/>
      <protection/>
    </xf>
    <xf numFmtId="0" fontId="45" fillId="8" borderId="12" xfId="25" applyFont="1" applyFill="1" applyBorder="1" applyAlignment="1">
      <alignment horizontal="center" vertical="center" wrapText="1"/>
      <protection/>
    </xf>
    <xf numFmtId="0" fontId="45" fillId="0" borderId="9" xfId="25" applyFont="1" applyBorder="1" applyAlignment="1">
      <alignment horizontal="center" vertical="center" wrapText="1"/>
      <protection/>
    </xf>
    <xf numFmtId="3" fontId="45" fillId="0" borderId="3" xfId="25" applyNumberFormat="1" applyFont="1" applyBorder="1" applyAlignment="1">
      <alignment horizontal="center" vertical="center" wrapText="1"/>
      <protection/>
    </xf>
    <xf numFmtId="0" fontId="14" fillId="0" borderId="3" xfId="25" applyFont="1" applyBorder="1" applyAlignment="1">
      <alignment horizontal="center" vertical="center" wrapText="1"/>
      <protection/>
    </xf>
    <xf numFmtId="0" fontId="14" fillId="0" borderId="3" xfId="25" applyFont="1" applyFill="1" applyBorder="1" applyAlignment="1">
      <alignment vertical="center" wrapText="1"/>
      <protection/>
    </xf>
    <xf numFmtId="3" fontId="14" fillId="0" borderId="3" xfId="25" applyNumberFormat="1" applyFont="1" applyFill="1" applyBorder="1" applyAlignment="1">
      <alignment vertical="center" wrapText="1"/>
      <protection/>
    </xf>
    <xf numFmtId="3" fontId="45" fillId="13" borderId="3" xfId="25" applyNumberFormat="1" applyFont="1" applyFill="1" applyBorder="1" applyAlignment="1">
      <alignment vertical="center" wrapText="1"/>
      <protection/>
    </xf>
    <xf numFmtId="0" fontId="14" fillId="0" borderId="0" xfId="25" applyFont="1" applyFill="1">
      <alignment/>
      <protection/>
    </xf>
    <xf numFmtId="0" fontId="45" fillId="8" borderId="0" xfId="25" applyFont="1" applyFill="1" applyBorder="1" applyAlignment="1">
      <alignment vertical="center" wrapText="1"/>
      <protection/>
    </xf>
    <xf numFmtId="3" fontId="47" fillId="8" borderId="0" xfId="25" applyNumberFormat="1" applyFont="1" applyFill="1" applyBorder="1" applyAlignment="1">
      <alignment vertical="center" wrapText="1"/>
      <protection/>
    </xf>
    <xf numFmtId="0" fontId="45" fillId="8" borderId="42" xfId="25" applyFont="1" applyFill="1" applyBorder="1" applyAlignment="1">
      <alignment vertical="center" wrapText="1"/>
      <protection/>
    </xf>
    <xf numFmtId="3" fontId="45" fillId="8" borderId="42" xfId="25" applyNumberFormat="1" applyFont="1" applyFill="1" applyBorder="1" applyAlignment="1">
      <alignment vertical="center" wrapText="1"/>
      <protection/>
    </xf>
    <xf numFmtId="0" fontId="45" fillId="8" borderId="3" xfId="25" applyFont="1" applyFill="1" applyBorder="1" applyAlignment="1">
      <alignment horizontal="center" vertical="center" wrapText="1"/>
      <protection/>
    </xf>
    <xf numFmtId="49" fontId="45" fillId="8" borderId="3" xfId="25" applyNumberFormat="1" applyFont="1" applyFill="1" applyBorder="1" applyAlignment="1">
      <alignment horizontal="center" vertical="center" wrapText="1"/>
      <protection/>
    </xf>
    <xf numFmtId="3" fontId="45" fillId="13" borderId="3" xfId="25" applyNumberFormat="1" applyFont="1" applyFill="1" applyBorder="1" applyAlignment="1">
      <alignment horizontal="right" vertical="center" wrapText="1"/>
      <protection/>
    </xf>
    <xf numFmtId="0" fontId="14" fillId="8" borderId="12" xfId="25" applyFont="1" applyFill="1" applyBorder="1" applyAlignment="1">
      <alignment vertical="center" wrapText="1"/>
      <protection/>
    </xf>
    <xf numFmtId="0" fontId="14" fillId="8" borderId="3" xfId="25" applyFont="1" applyFill="1" applyBorder="1" applyAlignment="1">
      <alignment vertical="center" wrapText="1"/>
      <protection/>
    </xf>
    <xf numFmtId="0" fontId="14" fillId="0" borderId="3" xfId="25" applyFont="1" applyFill="1" applyBorder="1" applyAlignment="1">
      <alignment horizontal="left" vertical="center" wrapText="1"/>
      <protection/>
    </xf>
    <xf numFmtId="0" fontId="45" fillId="0" borderId="3" xfId="25" applyFont="1" applyFill="1" applyBorder="1" applyAlignment="1">
      <alignment vertical="center" wrapText="1"/>
      <protection/>
    </xf>
    <xf numFmtId="0" fontId="38" fillId="0" borderId="0" xfId="25" applyFont="1">
      <alignment/>
      <protection/>
    </xf>
    <xf numFmtId="0" fontId="0" fillId="0" borderId="0" xfId="25" applyFont="1">
      <alignment/>
      <protection/>
    </xf>
    <xf numFmtId="0" fontId="2" fillId="0" borderId="12" xfId="25" applyFont="1" applyBorder="1" applyAlignment="1">
      <alignment horizontal="center" vertical="center" wrapText="1"/>
      <protection/>
    </xf>
    <xf numFmtId="0" fontId="2" fillId="0" borderId="43" xfId="25" applyFont="1" applyBorder="1" applyAlignment="1">
      <alignment horizontal="center" vertical="center" wrapText="1"/>
      <protection/>
    </xf>
    <xf numFmtId="0" fontId="2" fillId="0" borderId="22" xfId="25" applyFont="1" applyBorder="1" applyAlignment="1">
      <alignment horizontal="center" vertical="center" wrapText="1"/>
      <protection/>
    </xf>
    <xf numFmtId="0" fontId="2" fillId="0" borderId="44" xfId="25" applyFont="1" applyBorder="1" applyAlignment="1">
      <alignment horizontal="center" vertical="center"/>
      <protection/>
    </xf>
    <xf numFmtId="0" fontId="2" fillId="0" borderId="3" xfId="25" applyFont="1" applyBorder="1" applyAlignment="1">
      <alignment horizontal="center" vertical="center"/>
      <protection/>
    </xf>
    <xf numFmtId="0" fontId="47" fillId="0" borderId="3" xfId="25" applyFont="1" applyFill="1" applyBorder="1" applyAlignment="1">
      <alignment vertical="center" wrapText="1"/>
      <protection/>
    </xf>
    <xf numFmtId="0" fontId="47" fillId="0" borderId="3" xfId="25" applyFont="1" applyFill="1" applyBorder="1" applyAlignment="1">
      <alignment horizontal="center" vertical="center" wrapText="1"/>
      <protection/>
    </xf>
    <xf numFmtId="3" fontId="47" fillId="0" borderId="3" xfId="25" applyNumberFormat="1" applyFont="1" applyFill="1" applyBorder="1" applyAlignment="1">
      <alignment vertical="center"/>
      <protection/>
    </xf>
    <xf numFmtId="0" fontId="46" fillId="0" borderId="45" xfId="25" applyFont="1" applyFill="1" applyBorder="1" applyAlignment="1">
      <alignment vertical="center" wrapText="1"/>
      <protection/>
    </xf>
    <xf numFmtId="0" fontId="46" fillId="0" borderId="46" xfId="25" applyFont="1" applyFill="1" applyBorder="1" applyAlignment="1">
      <alignment horizontal="center" vertical="center" wrapText="1"/>
      <protection/>
    </xf>
    <xf numFmtId="3" fontId="46" fillId="13" borderId="3" xfId="25" applyNumberFormat="1" applyFont="1" applyFill="1" applyBorder="1" applyAlignment="1">
      <alignment vertical="center"/>
      <protection/>
    </xf>
    <xf numFmtId="0" fontId="0" fillId="0" borderId="3" xfId="25" applyFont="1" applyFill="1" applyBorder="1" applyAlignment="1">
      <alignment vertical="center" wrapText="1"/>
      <protection/>
    </xf>
    <xf numFmtId="0" fontId="0" fillId="0" borderId="3" xfId="25" applyFont="1" applyFill="1" applyBorder="1" applyAlignment="1">
      <alignment horizontal="center" vertical="center" wrapText="1"/>
      <protection/>
    </xf>
    <xf numFmtId="3" fontId="0" fillId="0" borderId="3" xfId="25" applyNumberFormat="1" applyFont="1" applyFill="1" applyBorder="1" applyAlignment="1">
      <alignment vertical="center"/>
      <protection/>
    </xf>
    <xf numFmtId="0" fontId="32" fillId="13" borderId="27" xfId="24" applyFont="1" applyFill="1" applyBorder="1" applyAlignment="1">
      <alignment horizontal="center" vertical="center"/>
      <protection/>
    </xf>
    <xf numFmtId="0" fontId="17" fillId="13" borderId="19" xfId="24" applyFont="1" applyFill="1" applyBorder="1">
      <alignment/>
      <protection/>
    </xf>
    <xf numFmtId="173" fontId="32" fillId="13" borderId="19" xfId="24" applyNumberFormat="1" applyFont="1" applyFill="1" applyBorder="1">
      <alignment/>
      <protection/>
    </xf>
    <xf numFmtId="173" fontId="32" fillId="13" borderId="28" xfId="24" applyNumberFormat="1" applyFont="1" applyFill="1" applyBorder="1">
      <alignment/>
      <protection/>
    </xf>
    <xf numFmtId="0" fontId="24" fillId="0" borderId="0" xfId="26" applyFill="1" applyProtection="1">
      <alignment/>
      <protection/>
    </xf>
    <xf numFmtId="0" fontId="24" fillId="0" borderId="0" xfId="26" applyFill="1" applyProtection="1">
      <alignment/>
      <protection locked="0"/>
    </xf>
    <xf numFmtId="0" fontId="49" fillId="0" borderId="0" xfId="0" applyFont="1" applyFill="1" applyAlignment="1">
      <alignment horizontal="right"/>
    </xf>
    <xf numFmtId="0" fontId="18" fillId="0" borderId="21" xfId="26" applyFont="1" applyFill="1" applyBorder="1" applyAlignment="1" applyProtection="1">
      <alignment horizontal="center" vertical="center" wrapText="1"/>
      <protection/>
    </xf>
    <xf numFmtId="0" fontId="18" fillId="0" borderId="5" xfId="26" applyFont="1" applyFill="1" applyBorder="1" applyAlignment="1" applyProtection="1">
      <alignment horizontal="center" vertical="center"/>
      <protection/>
    </xf>
    <xf numFmtId="0" fontId="18" fillId="0" borderId="47" xfId="26" applyFont="1" applyFill="1" applyBorder="1" applyAlignment="1" applyProtection="1">
      <alignment horizontal="center" vertical="center"/>
      <protection/>
    </xf>
    <xf numFmtId="0" fontId="40" fillId="0" borderId="6" xfId="26" applyFont="1" applyFill="1" applyBorder="1" applyAlignment="1" applyProtection="1">
      <alignment horizontal="left" vertical="center" indent="1"/>
      <protection/>
    </xf>
    <xf numFmtId="0" fontId="40" fillId="0" borderId="13" xfId="26" applyFont="1" applyFill="1" applyBorder="1" applyAlignment="1" applyProtection="1">
      <alignment horizontal="left" vertical="center" indent="1"/>
      <protection/>
    </xf>
    <xf numFmtId="0" fontId="40" fillId="0" borderId="22" xfId="26" applyFont="1" applyFill="1" applyBorder="1" applyAlignment="1" applyProtection="1">
      <alignment horizontal="left" vertical="center" indent="1"/>
      <protection/>
    </xf>
    <xf numFmtId="172" fontId="40" fillId="0" borderId="22" xfId="26" applyNumberFormat="1" applyFont="1" applyFill="1" applyBorder="1" applyAlignment="1" applyProtection="1">
      <alignment vertical="center"/>
      <protection locked="0"/>
    </xf>
    <xf numFmtId="172" fontId="40" fillId="0" borderId="48" xfId="26" applyNumberFormat="1" applyFont="1" applyFill="1" applyBorder="1" applyAlignment="1" applyProtection="1">
      <alignment vertical="center"/>
      <protection/>
    </xf>
    <xf numFmtId="0" fontId="40" fillId="0" borderId="10" xfId="26" applyFont="1" applyFill="1" applyBorder="1" applyAlignment="1" applyProtection="1">
      <alignment horizontal="left" vertical="center" indent="1"/>
      <protection/>
    </xf>
    <xf numFmtId="0" fontId="40" fillId="0" borderId="3" xfId="26" applyFont="1" applyFill="1" applyBorder="1" applyAlignment="1" applyProtection="1">
      <alignment horizontal="left" vertical="center" indent="1"/>
      <protection/>
    </xf>
    <xf numFmtId="172" fontId="40" fillId="0" borderId="3" xfId="26" applyNumberFormat="1" applyFont="1" applyFill="1" applyBorder="1" applyAlignment="1" applyProtection="1">
      <alignment vertical="center"/>
      <protection locked="0"/>
    </xf>
    <xf numFmtId="172" fontId="40" fillId="0" borderId="25" xfId="26" applyNumberFormat="1" applyFont="1" applyFill="1" applyBorder="1" applyAlignment="1" applyProtection="1">
      <alignment vertical="center"/>
      <protection/>
    </xf>
    <xf numFmtId="0" fontId="40" fillId="0" borderId="9" xfId="26" applyFont="1" applyFill="1" applyBorder="1" applyAlignment="1" applyProtection="1">
      <alignment horizontal="left" vertical="center" indent="1"/>
      <protection/>
    </xf>
    <xf numFmtId="172" fontId="40" fillId="0" borderId="9" xfId="26" applyNumberFormat="1" applyFont="1" applyFill="1" applyBorder="1" applyAlignment="1" applyProtection="1">
      <alignment vertical="center"/>
      <protection locked="0"/>
    </xf>
    <xf numFmtId="0" fontId="40" fillId="0" borderId="3" xfId="26" applyFont="1" applyFill="1" applyBorder="1" applyAlignment="1" applyProtection="1">
      <alignment horizontal="left" vertical="center" wrapText="1" indent="1"/>
      <protection/>
    </xf>
    <xf numFmtId="0" fontId="18" fillId="0" borderId="7" xfId="26" applyFont="1" applyFill="1" applyBorder="1" applyAlignment="1" applyProtection="1">
      <alignment horizontal="left" vertical="center" indent="1"/>
      <protection/>
    </xf>
    <xf numFmtId="172" fontId="22" fillId="0" borderId="7" xfId="26" applyNumberFormat="1" applyFont="1" applyFill="1" applyBorder="1" applyAlignment="1" applyProtection="1">
      <alignment vertical="center"/>
      <protection/>
    </xf>
    <xf numFmtId="172" fontId="22" fillId="0" borderId="23" xfId="26" applyNumberFormat="1" applyFont="1" applyFill="1" applyBorder="1" applyAlignment="1" applyProtection="1">
      <alignment vertical="center"/>
      <protection/>
    </xf>
    <xf numFmtId="172" fontId="40" fillId="0" borderId="24" xfId="26" applyNumberFormat="1" applyFont="1" applyFill="1" applyBorder="1" applyAlignment="1" applyProtection="1">
      <alignment vertical="center"/>
      <protection/>
    </xf>
    <xf numFmtId="0" fontId="18" fillId="0" borderId="7" xfId="26" applyFont="1" applyFill="1" applyBorder="1" applyAlignment="1" applyProtection="1">
      <alignment horizontal="left" indent="1"/>
      <protection/>
    </xf>
    <xf numFmtId="172" fontId="22" fillId="0" borderId="7" xfId="26" applyNumberFormat="1" applyFont="1" applyFill="1" applyBorder="1" applyProtection="1">
      <alignment/>
      <protection/>
    </xf>
    <xf numFmtId="172" fontId="22" fillId="0" borderId="23" xfId="26" applyNumberFormat="1" applyFont="1" applyFill="1" applyBorder="1" applyProtection="1">
      <alignment/>
      <protection/>
    </xf>
    <xf numFmtId="0" fontId="32" fillId="0" borderId="0" xfId="26" applyFont="1" applyFill="1" applyProtection="1">
      <alignment/>
      <protection/>
    </xf>
    <xf numFmtId="0" fontId="5" fillId="0" borderId="3" xfId="25" applyFont="1" applyFill="1" applyBorder="1" applyAlignment="1">
      <alignment vertical="center" wrapText="1"/>
      <protection/>
    </xf>
    <xf numFmtId="2" fontId="14" fillId="0" borderId="3" xfId="25" applyNumberFormat="1" applyFont="1" applyFill="1" applyBorder="1" applyAlignment="1">
      <alignment vertical="center" shrinkToFit="1"/>
      <protection/>
    </xf>
    <xf numFmtId="2" fontId="45" fillId="0" borderId="3" xfId="25" applyNumberFormat="1" applyFont="1" applyFill="1" applyBorder="1" applyAlignment="1">
      <alignment vertical="center" shrinkToFit="1"/>
      <protection/>
    </xf>
    <xf numFmtId="2" fontId="0" fillId="0" borderId="0" xfId="0" applyNumberFormat="1" applyAlignment="1">
      <alignment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/>
    </xf>
    <xf numFmtId="172" fontId="23" fillId="0" borderId="50" xfId="24" applyNumberFormat="1" applyFont="1" applyFill="1" applyBorder="1" applyAlignment="1" applyProtection="1">
      <alignment vertical="center" wrapText="1"/>
      <protection/>
    </xf>
    <xf numFmtId="172" fontId="25" fillId="0" borderId="51" xfId="24" applyNumberFormat="1" applyFont="1" applyFill="1" applyBorder="1" applyAlignment="1" applyProtection="1">
      <alignment vertical="center" wrapText="1"/>
      <protection locked="0"/>
    </xf>
    <xf numFmtId="172" fontId="25" fillId="0" borderId="45" xfId="24" applyNumberFormat="1" applyFont="1" applyFill="1" applyBorder="1" applyAlignment="1" applyProtection="1">
      <alignment vertical="center" wrapText="1"/>
      <protection locked="0"/>
    </xf>
    <xf numFmtId="172" fontId="25" fillId="0" borderId="52" xfId="24" applyNumberFormat="1" applyFont="1" applyFill="1" applyBorder="1" applyAlignment="1" applyProtection="1">
      <alignment vertical="center" wrapText="1"/>
      <protection locked="0"/>
    </xf>
    <xf numFmtId="172" fontId="23" fillId="0" borderId="53" xfId="24" applyNumberFormat="1" applyFont="1" applyFill="1" applyBorder="1" applyAlignment="1" applyProtection="1">
      <alignment vertical="center" wrapText="1"/>
      <protection/>
    </xf>
    <xf numFmtId="172" fontId="25" fillId="0" borderId="54" xfId="24" applyNumberFormat="1" applyFont="1" applyFill="1" applyBorder="1" applyAlignment="1" applyProtection="1">
      <alignment vertical="center" wrapText="1"/>
      <protection locked="0"/>
    </xf>
    <xf numFmtId="172" fontId="23" fillId="0" borderId="50" xfId="24" applyNumberFormat="1" applyFont="1" applyFill="1" applyBorder="1" applyAlignment="1" applyProtection="1">
      <alignment vertical="center" wrapText="1"/>
      <protection/>
    </xf>
    <xf numFmtId="172" fontId="25" fillId="0" borderId="51" xfId="24" applyNumberFormat="1" applyFont="1" applyFill="1" applyBorder="1" applyAlignment="1" applyProtection="1">
      <alignment vertical="center" wrapText="1"/>
      <protection/>
    </xf>
    <xf numFmtId="172" fontId="27" fillId="0" borderId="45" xfId="24" applyNumberFormat="1" applyFont="1" applyFill="1" applyBorder="1" applyAlignment="1" applyProtection="1">
      <alignment vertical="center" wrapText="1"/>
      <protection locked="0"/>
    </xf>
    <xf numFmtId="172" fontId="26" fillId="0" borderId="45" xfId="0" applyNumberFormat="1" applyFont="1" applyFill="1" applyBorder="1" applyAlignment="1" applyProtection="1">
      <alignment vertical="center" wrapText="1"/>
      <protection locked="0"/>
    </xf>
    <xf numFmtId="172" fontId="25" fillId="0" borderId="45" xfId="24" applyNumberFormat="1" applyFont="1" applyFill="1" applyBorder="1" applyAlignment="1" applyProtection="1">
      <alignment vertical="center" wrapText="1"/>
      <protection locked="0"/>
    </xf>
    <xf numFmtId="172" fontId="25" fillId="0" borderId="52" xfId="24" applyNumberFormat="1" applyFont="1" applyFill="1" applyBorder="1" applyAlignment="1" applyProtection="1">
      <alignment vertical="center" wrapText="1"/>
      <protection locked="0"/>
    </xf>
    <xf numFmtId="172" fontId="25" fillId="0" borderId="51" xfId="24" applyNumberFormat="1" applyFont="1" applyFill="1" applyBorder="1" applyAlignment="1" applyProtection="1">
      <alignment vertical="center" wrapText="1"/>
      <protection locked="0"/>
    </xf>
    <xf numFmtId="172" fontId="25" fillId="0" borderId="54" xfId="24" applyNumberFormat="1" applyFont="1" applyFill="1" applyBorder="1" applyAlignment="1" applyProtection="1">
      <alignment vertical="center" wrapText="1"/>
      <protection locked="0"/>
    </xf>
    <xf numFmtId="172" fontId="25" fillId="0" borderId="45" xfId="24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50" xfId="24" applyNumberFormat="1" applyFont="1" applyFill="1" applyBorder="1" applyAlignment="1" applyProtection="1">
      <alignment horizontal="right" vertical="center" wrapText="1" indent="1"/>
      <protection/>
    </xf>
    <xf numFmtId="172" fontId="25" fillId="0" borderId="55" xfId="24" applyNumberFormat="1" applyFont="1" applyFill="1" applyBorder="1" applyAlignment="1" applyProtection="1">
      <alignment vertical="center" wrapText="1"/>
      <protection locked="0"/>
    </xf>
    <xf numFmtId="172" fontId="25" fillId="0" borderId="56" xfId="24" applyNumberFormat="1" applyFont="1" applyFill="1" applyBorder="1" applyAlignment="1" applyProtection="1">
      <alignment vertical="center" wrapText="1"/>
      <protection locked="0"/>
    </xf>
    <xf numFmtId="3" fontId="25" fillId="0" borderId="49" xfId="0" applyNumberFormat="1" applyFont="1" applyFill="1" applyBorder="1" applyAlignment="1">
      <alignment vertical="center" wrapText="1"/>
    </xf>
    <xf numFmtId="3" fontId="25" fillId="0" borderId="45" xfId="0" applyNumberFormat="1" applyFont="1" applyFill="1" applyBorder="1" applyAlignment="1">
      <alignment vertical="center" wrapText="1"/>
    </xf>
    <xf numFmtId="3" fontId="25" fillId="0" borderId="45" xfId="0" applyNumberFormat="1" applyFont="1" applyFill="1" applyBorder="1" applyAlignment="1" applyProtection="1">
      <alignment vertical="center" wrapText="1"/>
      <protection locked="0"/>
    </xf>
    <xf numFmtId="172" fontId="26" fillId="0" borderId="45" xfId="24" applyNumberFormat="1" applyFont="1" applyFill="1" applyBorder="1" applyAlignment="1" applyProtection="1">
      <alignment vertical="center" wrapText="1"/>
      <protection locked="0"/>
    </xf>
    <xf numFmtId="172" fontId="24" fillId="0" borderId="45" xfId="24" applyNumberFormat="1" applyFont="1" applyFill="1" applyBorder="1" applyAlignment="1" applyProtection="1">
      <alignment vertical="center" wrapText="1"/>
      <protection locked="0"/>
    </xf>
    <xf numFmtId="3" fontId="25" fillId="0" borderId="54" xfId="0" applyNumberFormat="1" applyFont="1" applyFill="1" applyBorder="1" applyAlignment="1">
      <alignment vertical="center" wrapText="1"/>
    </xf>
    <xf numFmtId="172" fontId="25" fillId="0" borderId="57" xfId="24" applyNumberFormat="1" applyFont="1" applyFill="1" applyBorder="1" applyAlignment="1" applyProtection="1">
      <alignment vertical="center" wrapText="1"/>
      <protection locked="0"/>
    </xf>
    <xf numFmtId="172" fontId="23" fillId="0" borderId="49" xfId="24" applyNumberFormat="1" applyFont="1" applyFill="1" applyBorder="1" applyAlignment="1" applyProtection="1">
      <alignment vertical="center" wrapText="1"/>
      <protection/>
    </xf>
    <xf numFmtId="172" fontId="27" fillId="0" borderId="54" xfId="24" applyNumberFormat="1" applyFont="1" applyFill="1" applyBorder="1" applyAlignment="1" applyProtection="1">
      <alignment vertical="center" wrapText="1"/>
      <protection locked="0"/>
    </xf>
    <xf numFmtId="172" fontId="25" fillId="0" borderId="46" xfId="24" applyNumberFormat="1" applyFont="1" applyFill="1" applyBorder="1" applyAlignment="1" applyProtection="1">
      <alignment vertical="center" wrapText="1"/>
      <protection locked="0"/>
    </xf>
    <xf numFmtId="172" fontId="25" fillId="0" borderId="46" xfId="24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5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72" fontId="23" fillId="0" borderId="3" xfId="24" applyNumberFormat="1" applyFont="1" applyFill="1" applyBorder="1" applyAlignment="1" applyProtection="1">
      <alignment vertical="center" wrapText="1"/>
      <protection/>
    </xf>
    <xf numFmtId="172" fontId="25" fillId="0" borderId="51" xfId="24" applyNumberFormat="1" applyFont="1" applyFill="1" applyBorder="1" applyAlignment="1" applyProtection="1">
      <alignment horizontal="center" vertical="center" wrapText="1"/>
      <protection locked="0"/>
    </xf>
    <xf numFmtId="172" fontId="25" fillId="0" borderId="45" xfId="24" applyNumberFormat="1" applyFont="1" applyFill="1" applyBorder="1" applyAlignment="1" applyProtection="1">
      <alignment horizontal="center" vertical="center" wrapText="1"/>
      <protection locked="0"/>
    </xf>
    <xf numFmtId="172" fontId="25" fillId="0" borderId="3" xfId="24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23" fillId="0" borderId="3" xfId="24" applyNumberFormat="1" applyFont="1" applyFill="1" applyBorder="1" applyAlignment="1" applyProtection="1">
      <alignment vertical="center" wrapText="1"/>
      <protection/>
    </xf>
    <xf numFmtId="172" fontId="25" fillId="0" borderId="3" xfId="24" applyNumberFormat="1" applyFont="1" applyFill="1" applyBorder="1" applyAlignment="1" applyProtection="1">
      <alignment vertical="center" wrapText="1"/>
      <protection/>
    </xf>
    <xf numFmtId="0" fontId="23" fillId="0" borderId="10" xfId="24" applyFont="1" applyFill="1" applyBorder="1" applyAlignment="1" applyProtection="1">
      <alignment horizontal="center" vertical="center" wrapText="1"/>
      <protection/>
    </xf>
    <xf numFmtId="0" fontId="23" fillId="0" borderId="3" xfId="24" applyFont="1" applyFill="1" applyBorder="1" applyAlignment="1" applyProtection="1">
      <alignment horizontal="left" vertical="center" wrapText="1" indent="1"/>
      <protection/>
    </xf>
    <xf numFmtId="172" fontId="23" fillId="0" borderId="45" xfId="24" applyNumberFormat="1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" xfId="0" applyFont="1" applyBorder="1" applyAlignment="1" applyProtection="1">
      <alignment horizontal="left" vertical="center" wrapText="1" indent="1"/>
      <protection/>
    </xf>
    <xf numFmtId="172" fontId="23" fillId="0" borderId="45" xfId="24" applyNumberFormat="1" applyFont="1" applyFill="1" applyBorder="1" applyAlignment="1" applyProtection="1">
      <alignment vertical="center" wrapText="1"/>
      <protection/>
    </xf>
    <xf numFmtId="172" fontId="25" fillId="0" borderId="52" xfId="24" applyNumberFormat="1" applyFont="1" applyFill="1" applyBorder="1" applyAlignment="1" applyProtection="1">
      <alignment horizontal="right" vertical="center" wrapText="1" indent="1"/>
      <protection locked="0"/>
    </xf>
    <xf numFmtId="172" fontId="25" fillId="0" borderId="51" xfId="24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45" xfId="24" applyNumberFormat="1" applyFont="1" applyFill="1" applyBorder="1" applyAlignment="1" applyProtection="1">
      <alignment horizontal="right" vertical="center" wrapText="1" indent="1"/>
      <protection/>
    </xf>
    <xf numFmtId="172" fontId="23" fillId="0" borderId="53" xfId="24" applyNumberFormat="1" applyFont="1" applyFill="1" applyBorder="1" applyAlignment="1" applyProtection="1">
      <alignment vertical="center" wrapText="1"/>
      <protection/>
    </xf>
    <xf numFmtId="172" fontId="23" fillId="0" borderId="45" xfId="24" applyNumberFormat="1" applyFont="1" applyFill="1" applyBorder="1" applyAlignment="1" applyProtection="1">
      <alignment horizontal="right" vertical="center" wrapText="1" indent="1"/>
      <protection locked="0"/>
    </xf>
    <xf numFmtId="172" fontId="25" fillId="0" borderId="52" xfId="24" applyNumberFormat="1" applyFont="1" applyFill="1" applyBorder="1" applyAlignment="1" applyProtection="1">
      <alignment horizontal="center" vertical="center" wrapText="1"/>
      <protection locked="0"/>
    </xf>
    <xf numFmtId="172" fontId="23" fillId="0" borderId="50" xfId="24" applyNumberFormat="1" applyFont="1" applyFill="1" applyBorder="1" applyAlignment="1" applyProtection="1">
      <alignment horizontal="center" vertical="center" wrapText="1"/>
      <protection/>
    </xf>
    <xf numFmtId="172" fontId="25" fillId="0" borderId="51" xfId="24" applyNumberFormat="1" applyFont="1" applyFill="1" applyBorder="1" applyAlignment="1" applyProtection="1">
      <alignment horizontal="center" vertical="center" wrapText="1"/>
      <protection/>
    </xf>
    <xf numFmtId="172" fontId="27" fillId="0" borderId="45" xfId="24" applyNumberFormat="1" applyFont="1" applyFill="1" applyBorder="1" applyAlignment="1" applyProtection="1">
      <alignment horizontal="center" vertical="center" wrapText="1"/>
      <protection locked="0"/>
    </xf>
    <xf numFmtId="172" fontId="23" fillId="0" borderId="50" xfId="24" applyNumberFormat="1" applyFont="1" applyFill="1" applyBorder="1" applyAlignment="1" applyProtection="1">
      <alignment horizontal="center" vertical="center" wrapText="1"/>
      <protection/>
    </xf>
    <xf numFmtId="172" fontId="23" fillId="0" borderId="50" xfId="24" applyNumberFormat="1" applyFont="1" applyFill="1" applyBorder="1" applyAlignment="1" applyProtection="1">
      <alignment horizontal="right" vertical="center" wrapText="1"/>
      <protection/>
    </xf>
    <xf numFmtId="172" fontId="25" fillId="0" borderId="57" xfId="24" applyNumberFormat="1" applyFont="1" applyFill="1" applyBorder="1" applyAlignment="1" applyProtection="1">
      <alignment horizontal="right" vertical="center" wrapText="1" indent="1"/>
      <protection locked="0"/>
    </xf>
    <xf numFmtId="172" fontId="25" fillId="0" borderId="42" xfId="24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" xfId="24" applyFont="1" applyFill="1" applyBorder="1" applyAlignment="1" applyProtection="1">
      <alignment horizontal="left" vertical="center" wrapText="1" indent="1"/>
      <protection/>
    </xf>
    <xf numFmtId="172" fontId="23" fillId="0" borderId="45" xfId="24" applyNumberFormat="1" applyFont="1" applyFill="1" applyBorder="1" applyAlignment="1" applyProtection="1">
      <alignment horizontal="right" vertical="center" wrapText="1" indent="1"/>
      <protection/>
    </xf>
    <xf numFmtId="172" fontId="3" fillId="0" borderId="45" xfId="0" applyNumberFormat="1" applyFont="1" applyBorder="1" applyAlignment="1" applyProtection="1">
      <alignment horizontal="right" vertical="center" wrapText="1" indent="1"/>
      <protection/>
    </xf>
    <xf numFmtId="0" fontId="23" fillId="0" borderId="4" xfId="24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23" fillId="0" borderId="6" xfId="24" applyFont="1" applyFill="1" applyBorder="1" applyAlignment="1" applyProtection="1">
      <alignment horizontal="left" vertical="center" wrapText="1" indent="1"/>
      <protection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 indent="1"/>
      <protection/>
    </xf>
    <xf numFmtId="49" fontId="16" fillId="0" borderId="39" xfId="21" applyNumberFormat="1" applyFont="1" applyFill="1" applyBorder="1">
      <alignment/>
      <protection/>
    </xf>
    <xf numFmtId="49" fontId="16" fillId="0" borderId="39" xfId="21" applyNumberFormat="1" applyFont="1" applyBorder="1">
      <alignment/>
      <protection/>
    </xf>
    <xf numFmtId="0" fontId="50" fillId="0" borderId="0" xfId="0" applyFont="1" applyAlignment="1">
      <alignment/>
    </xf>
    <xf numFmtId="0" fontId="0" fillId="0" borderId="9" xfId="0" applyBorder="1" applyAlignment="1">
      <alignment/>
    </xf>
    <xf numFmtId="0" fontId="38" fillId="0" borderId="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50" fillId="0" borderId="22" xfId="0" applyFont="1" applyBorder="1" applyAlignment="1">
      <alignment/>
    </xf>
    <xf numFmtId="0" fontId="0" fillId="0" borderId="22" xfId="0" applyBorder="1" applyAlignment="1">
      <alignment/>
    </xf>
    <xf numFmtId="0" fontId="24" fillId="0" borderId="31" xfId="18" applyNumberFormat="1" applyFont="1" applyFill="1" applyBorder="1" applyAlignment="1" applyProtection="1">
      <alignment vertical="center" wrapText="1" shrinkToFit="1"/>
      <protection locked="0"/>
    </xf>
    <xf numFmtId="3" fontId="0" fillId="0" borderId="0" xfId="0" applyNumberFormat="1" applyAlignment="1">
      <alignment/>
    </xf>
    <xf numFmtId="0" fontId="38" fillId="7" borderId="12" xfId="22" applyFont="1" applyFill="1" applyBorder="1">
      <alignment/>
      <protection/>
    </xf>
    <xf numFmtId="3" fontId="36" fillId="11" borderId="12" xfId="22" applyNumberFormat="1" applyFont="1" applyFill="1" applyBorder="1">
      <alignment/>
      <protection/>
    </xf>
    <xf numFmtId="3" fontId="15" fillId="5" borderId="30" xfId="22" applyNumberFormat="1" applyFont="1" applyFill="1" applyBorder="1" applyAlignment="1">
      <alignment vertical="center" shrinkToFit="1"/>
      <protection/>
    </xf>
    <xf numFmtId="0" fontId="38" fillId="7" borderId="6" xfId="22" applyFont="1" applyFill="1" applyBorder="1">
      <alignment/>
      <protection/>
    </xf>
    <xf numFmtId="0" fontId="0" fillId="7" borderId="7" xfId="22" applyFill="1" applyBorder="1">
      <alignment/>
      <protection/>
    </xf>
    <xf numFmtId="0" fontId="9" fillId="7" borderId="7" xfId="22" applyFont="1" applyFill="1" applyBorder="1">
      <alignment/>
      <protection/>
    </xf>
    <xf numFmtId="0" fontId="0" fillId="0" borderId="7" xfId="22" applyBorder="1">
      <alignment/>
      <protection/>
    </xf>
    <xf numFmtId="0" fontId="9" fillId="0" borderId="7" xfId="22" applyFont="1" applyBorder="1">
      <alignment/>
      <protection/>
    </xf>
    <xf numFmtId="172" fontId="27" fillId="0" borderId="0" xfId="0" applyNumberFormat="1" applyFont="1" applyFill="1" applyAlignment="1">
      <alignment vertical="center" wrapText="1"/>
    </xf>
    <xf numFmtId="172" fontId="49" fillId="0" borderId="0" xfId="0" applyNumberFormat="1" applyFont="1" applyFill="1" applyAlignment="1">
      <alignment horizontal="right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40" fillId="0" borderId="16" xfId="0" applyFont="1" applyFill="1" applyBorder="1" applyAlignment="1">
      <alignment horizontal="center" vertical="center" wrapText="1"/>
    </xf>
    <xf numFmtId="0" fontId="51" fillId="0" borderId="59" xfId="0" applyFont="1" applyFill="1" applyBorder="1" applyAlignment="1" applyProtection="1">
      <alignment horizontal="left" vertical="center" wrapText="1" indent="1"/>
      <protection/>
    </xf>
    <xf numFmtId="172" fontId="4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left" vertical="center" wrapText="1" indent="1"/>
      <protection/>
    </xf>
    <xf numFmtId="172" fontId="4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18" xfId="0" applyFont="1" applyFill="1" applyBorder="1" applyAlignment="1" applyProtection="1">
      <alignment horizontal="left" vertical="center" wrapText="1" indent="8"/>
      <protection/>
    </xf>
    <xf numFmtId="0" fontId="22" fillId="0" borderId="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 applyProtection="1">
      <alignment vertical="center" wrapText="1"/>
      <protection/>
    </xf>
    <xf numFmtId="172" fontId="22" fillId="0" borderId="6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49" fontId="3" fillId="8" borderId="61" xfId="22" applyNumberFormat="1" applyFont="1" applyFill="1" applyBorder="1" applyAlignment="1">
      <alignment horizontal="center" vertical="center"/>
      <protection/>
    </xf>
    <xf numFmtId="3" fontId="5" fillId="0" borderId="0" xfId="25" applyNumberFormat="1" applyFont="1" applyAlignment="1">
      <alignment shrinkToFit="1"/>
      <protection/>
    </xf>
    <xf numFmtId="0" fontId="0" fillId="0" borderId="0" xfId="0" applyFont="1" applyAlignment="1">
      <alignment/>
    </xf>
    <xf numFmtId="0" fontId="1" fillId="0" borderId="0" xfId="22" applyFont="1" applyAlignment="1">
      <alignment horizontal="center"/>
      <protection/>
    </xf>
    <xf numFmtId="0" fontId="1" fillId="0" borderId="62" xfId="22" applyFont="1" applyBorder="1" applyAlignment="1">
      <alignment horizontal="center"/>
      <protection/>
    </xf>
    <xf numFmtId="49" fontId="2" fillId="8" borderId="3" xfId="22" applyNumberFormat="1" applyFont="1" applyFill="1" applyBorder="1" applyAlignment="1">
      <alignment horizontal="center" vertical="center" wrapText="1"/>
      <protection/>
    </xf>
    <xf numFmtId="49" fontId="3" fillId="8" borderId="29" xfId="22" applyNumberFormat="1" applyFont="1" applyFill="1" applyBorder="1" applyAlignment="1">
      <alignment horizontal="center" vertical="center"/>
      <protection/>
    </xf>
    <xf numFmtId="49" fontId="3" fillId="0" borderId="1" xfId="22" applyNumberFormat="1" applyFont="1" applyBorder="1" applyAlignment="1">
      <alignment horizontal="center" vertical="center" wrapText="1"/>
      <protection/>
    </xf>
    <xf numFmtId="0" fontId="12" fillId="0" borderId="63" xfId="23" applyFont="1" applyBorder="1" applyAlignment="1">
      <alignment horizontal="center" vertical="center" wrapText="1"/>
      <protection/>
    </xf>
    <xf numFmtId="0" fontId="13" fillId="0" borderId="40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/>
    </xf>
    <xf numFmtId="0" fontId="33" fillId="0" borderId="65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21" fillId="0" borderId="0" xfId="24" applyFont="1" applyFill="1" applyAlignment="1" applyProtection="1">
      <alignment horizontal="center"/>
      <protection/>
    </xf>
    <xf numFmtId="172" fontId="20" fillId="0" borderId="65" xfId="24" applyNumberFormat="1" applyFont="1" applyFill="1" applyBorder="1" applyAlignment="1" applyProtection="1">
      <alignment horizontal="left" vertical="center"/>
      <protection/>
    </xf>
    <xf numFmtId="3" fontId="3" fillId="0" borderId="0" xfId="25" applyNumberFormat="1" applyFont="1" applyAlignment="1">
      <alignment horizontal="center" shrinkToFit="1"/>
      <protection/>
    </xf>
    <xf numFmtId="0" fontId="45" fillId="0" borderId="3" xfId="25" applyFont="1" applyBorder="1" applyAlignment="1">
      <alignment horizontal="center" vertical="center" wrapText="1"/>
      <protection/>
    </xf>
    <xf numFmtId="0" fontId="45" fillId="0" borderId="45" xfId="25" applyFont="1" applyBorder="1" applyAlignment="1">
      <alignment horizontal="center" vertical="center" wrapText="1"/>
      <protection/>
    </xf>
    <xf numFmtId="0" fontId="45" fillId="0" borderId="18" xfId="25" applyFont="1" applyBorder="1" applyAlignment="1">
      <alignment horizontal="center" vertical="center" wrapText="1"/>
      <protection/>
    </xf>
    <xf numFmtId="0" fontId="46" fillId="0" borderId="12" xfId="25" applyFont="1" applyBorder="1" applyAlignment="1">
      <alignment horizontal="center" vertical="center" wrapText="1"/>
      <protection/>
    </xf>
    <xf numFmtId="0" fontId="46" fillId="0" borderId="9" xfId="25" applyFont="1" applyBorder="1" applyAlignment="1">
      <alignment horizontal="center" vertical="center" wrapText="1"/>
      <protection/>
    </xf>
    <xf numFmtId="0" fontId="45" fillId="0" borderId="45" xfId="25" applyFont="1" applyBorder="1" applyAlignment="1">
      <alignment horizontal="center" vertical="center"/>
      <protection/>
    </xf>
    <xf numFmtId="0" fontId="45" fillId="0" borderId="46" xfId="25" applyFont="1" applyBorder="1" applyAlignment="1">
      <alignment horizontal="center" vertical="center"/>
      <protection/>
    </xf>
    <xf numFmtId="0" fontId="45" fillId="0" borderId="18" xfId="25" applyFont="1" applyBorder="1" applyAlignment="1">
      <alignment horizontal="center" vertical="center"/>
      <protection/>
    </xf>
    <xf numFmtId="0" fontId="2" fillId="0" borderId="67" xfId="25" applyFont="1" applyBorder="1" applyAlignment="1">
      <alignment horizontal="center" vertical="center"/>
      <protection/>
    </xf>
    <xf numFmtId="0" fontId="2" fillId="0" borderId="68" xfId="25" applyFont="1" applyBorder="1" applyAlignment="1">
      <alignment horizontal="center" vertical="center"/>
      <protection/>
    </xf>
    <xf numFmtId="0" fontId="2" fillId="0" borderId="69" xfId="25" applyFont="1" applyBorder="1" applyAlignment="1">
      <alignment horizontal="center" vertical="center"/>
      <protection/>
    </xf>
    <xf numFmtId="0" fontId="2" fillId="0" borderId="45" xfId="25" applyFont="1" applyBorder="1" applyAlignment="1">
      <alignment horizontal="center" vertical="center"/>
      <protection/>
    </xf>
    <xf numFmtId="0" fontId="2" fillId="0" borderId="46" xfId="25" applyFont="1" applyBorder="1" applyAlignment="1">
      <alignment horizontal="center" vertical="center"/>
      <protection/>
    </xf>
    <xf numFmtId="0" fontId="2" fillId="0" borderId="18" xfId="25" applyFont="1" applyBorder="1" applyAlignment="1">
      <alignment horizontal="center" vertical="center"/>
      <protection/>
    </xf>
    <xf numFmtId="0" fontId="2" fillId="0" borderId="45" xfId="25" applyFont="1" applyBorder="1" applyAlignment="1">
      <alignment horizontal="center" vertical="center" wrapText="1"/>
      <protection/>
    </xf>
    <xf numFmtId="0" fontId="2" fillId="0" borderId="46" xfId="25" applyFont="1" applyBorder="1" applyAlignment="1">
      <alignment horizontal="center" vertical="center" wrapText="1"/>
      <protection/>
    </xf>
    <xf numFmtId="0" fontId="2" fillId="0" borderId="18" xfId="25" applyFont="1" applyBorder="1" applyAlignment="1">
      <alignment horizontal="center" vertical="center" wrapText="1"/>
      <protection/>
    </xf>
    <xf numFmtId="0" fontId="17" fillId="0" borderId="25" xfId="24" applyFont="1" applyFill="1" applyBorder="1" applyAlignment="1">
      <alignment horizontal="center" vertical="center" wrapText="1"/>
      <protection/>
    </xf>
    <xf numFmtId="172" fontId="23" fillId="13" borderId="16" xfId="24" applyNumberFormat="1" applyFont="1" applyFill="1" applyBorder="1" applyAlignment="1" applyProtection="1">
      <alignment horizontal="center" vertical="center" wrapText="1"/>
      <protection/>
    </xf>
    <xf numFmtId="172" fontId="23" fillId="13" borderId="17" xfId="24" applyNumberFormat="1" applyFont="1" applyFill="1" applyBorder="1" applyAlignment="1" applyProtection="1">
      <alignment horizontal="center" vertical="center" wrapText="1"/>
      <protection/>
    </xf>
    <xf numFmtId="172" fontId="23" fillId="13" borderId="31" xfId="24" applyNumberFormat="1" applyFont="1" applyFill="1" applyBorder="1" applyAlignment="1" applyProtection="1">
      <alignment horizontal="center" vertical="center" wrapText="1"/>
      <protection/>
    </xf>
    <xf numFmtId="0" fontId="48" fillId="0" borderId="3" xfId="0" applyFont="1" applyFill="1" applyBorder="1" applyAlignment="1" applyProtection="1">
      <alignment horizontal="right"/>
      <protection/>
    </xf>
    <xf numFmtId="0" fontId="20" fillId="0" borderId="3" xfId="0" applyFont="1" applyFill="1" applyBorder="1" applyAlignment="1" applyProtection="1">
      <alignment horizontal="right"/>
      <protection/>
    </xf>
    <xf numFmtId="0" fontId="20" fillId="0" borderId="25" xfId="0" applyFont="1" applyFill="1" applyBorder="1" applyAlignment="1" applyProtection="1">
      <alignment horizontal="right"/>
      <protection/>
    </xf>
    <xf numFmtId="0" fontId="17" fillId="0" borderId="10" xfId="24" applyFont="1" applyFill="1" applyBorder="1" applyAlignment="1">
      <alignment horizontal="center" vertical="center" wrapText="1"/>
      <protection/>
    </xf>
    <xf numFmtId="0" fontId="17" fillId="0" borderId="3" xfId="24" applyFont="1" applyFill="1" applyBorder="1" applyAlignment="1">
      <alignment horizontal="center" vertical="center" wrapText="1"/>
      <protection/>
    </xf>
    <xf numFmtId="172" fontId="19" fillId="0" borderId="0" xfId="24" applyNumberFormat="1" applyFont="1" applyFill="1" applyBorder="1" applyAlignment="1" applyProtection="1">
      <alignment horizontal="center" vertical="center" wrapText="1"/>
      <protection/>
    </xf>
    <xf numFmtId="0" fontId="21" fillId="0" borderId="6" xfId="24" applyFont="1" applyFill="1" applyBorder="1" applyAlignment="1" applyProtection="1">
      <alignment horizontal="left" vertical="center" wrapText="1"/>
      <protection/>
    </xf>
    <xf numFmtId="0" fontId="21" fillId="0" borderId="23" xfId="24" applyFont="1" applyFill="1" applyBorder="1" applyAlignment="1" applyProtection="1">
      <alignment horizontal="left" vertical="center" wrapText="1"/>
      <protection/>
    </xf>
    <xf numFmtId="0" fontId="40" fillId="0" borderId="0" xfId="24" applyFont="1" applyFill="1" applyBorder="1" applyAlignment="1">
      <alignment horizontal="justify" vertical="center" wrapText="1"/>
      <protection/>
    </xf>
    <xf numFmtId="0" fontId="12" fillId="0" borderId="0" xfId="20" applyFont="1" applyAlignment="1">
      <alignment horizontal="center" vertical="center" wrapText="1"/>
      <protection/>
    </xf>
    <xf numFmtId="0" fontId="15" fillId="0" borderId="16" xfId="20" applyFont="1" applyBorder="1" applyAlignment="1">
      <alignment horizontal="center" vertical="center" wrapText="1"/>
      <protection/>
    </xf>
    <xf numFmtId="0" fontId="15" fillId="0" borderId="27" xfId="20" applyFont="1" applyBorder="1" applyAlignment="1">
      <alignment horizontal="center" vertical="center" wrapText="1"/>
      <protection/>
    </xf>
    <xf numFmtId="0" fontId="15" fillId="0" borderId="17" xfId="20" applyFont="1" applyBorder="1" applyAlignment="1">
      <alignment horizontal="center" vertical="center"/>
      <protection/>
    </xf>
    <xf numFmtId="0" fontId="16" fillId="0" borderId="19" xfId="0" applyFont="1" applyBorder="1" applyAlignment="1">
      <alignment horizontal="center" vertical="center"/>
    </xf>
    <xf numFmtId="0" fontId="15" fillId="0" borderId="31" xfId="20" applyFont="1" applyBorder="1" applyAlignment="1">
      <alignment horizontal="center" vertical="center"/>
      <protection/>
    </xf>
    <xf numFmtId="0" fontId="16" fillId="0" borderId="28" xfId="0" applyFont="1" applyBorder="1" applyAlignment="1">
      <alignment horizontal="center" vertical="center"/>
    </xf>
    <xf numFmtId="0" fontId="15" fillId="0" borderId="70" xfId="20" applyFont="1" applyBorder="1" applyAlignment="1">
      <alignment horizontal="center" vertical="center" wrapText="1"/>
      <protection/>
    </xf>
    <xf numFmtId="0" fontId="15" fillId="0" borderId="71" xfId="20" applyFont="1" applyBorder="1" applyAlignment="1">
      <alignment horizontal="center" vertical="center" wrapText="1"/>
      <protection/>
    </xf>
    <xf numFmtId="0" fontId="15" fillId="0" borderId="64" xfId="20" applyFont="1" applyBorder="1" applyAlignment="1">
      <alignment horizontal="center" vertical="center"/>
      <protection/>
    </xf>
    <xf numFmtId="0" fontId="16" fillId="0" borderId="32" xfId="0" applyFont="1" applyBorder="1" applyAlignment="1">
      <alignment horizontal="center" vertical="center"/>
    </xf>
    <xf numFmtId="0" fontId="1" fillId="0" borderId="0" xfId="21" applyFont="1" applyAlignment="1">
      <alignment horizontal="center" vertical="center" wrapText="1"/>
      <protection/>
    </xf>
    <xf numFmtId="49" fontId="15" fillId="0" borderId="4" xfId="21" applyNumberFormat="1" applyFont="1" applyFill="1" applyBorder="1" applyAlignment="1">
      <alignment horizontal="center"/>
      <protection/>
    </xf>
    <xf numFmtId="49" fontId="15" fillId="0" borderId="72" xfId="21" applyNumberFormat="1" applyFont="1" applyFill="1" applyBorder="1" applyAlignment="1">
      <alignment horizontal="center"/>
      <protection/>
    </xf>
    <xf numFmtId="0" fontId="21" fillId="0" borderId="0" xfId="26" applyFont="1" applyFill="1" applyAlignment="1" applyProtection="1">
      <alignment horizontal="center" wrapText="1"/>
      <protection/>
    </xf>
    <xf numFmtId="0" fontId="21" fillId="0" borderId="0" xfId="26" applyFont="1" applyFill="1" applyAlignment="1" applyProtection="1">
      <alignment horizontal="center"/>
      <protection/>
    </xf>
    <xf numFmtId="0" fontId="20" fillId="0" borderId="50" xfId="26" applyFont="1" applyFill="1" applyBorder="1" applyAlignment="1" applyProtection="1">
      <alignment horizontal="left" vertical="center" indent="1"/>
      <protection/>
    </xf>
    <xf numFmtId="0" fontId="20" fillId="0" borderId="73" xfId="26" applyFont="1" applyFill="1" applyBorder="1" applyAlignment="1" applyProtection="1">
      <alignment horizontal="left" vertical="center" indent="1"/>
      <protection/>
    </xf>
    <xf numFmtId="0" fontId="20" fillId="0" borderId="41" xfId="26" applyFont="1" applyFill="1" applyBorder="1" applyAlignment="1" applyProtection="1">
      <alignment horizontal="left" vertical="center" indent="1"/>
      <protection/>
    </xf>
    <xf numFmtId="0" fontId="40" fillId="0" borderId="40" xfId="0" applyFont="1" applyFill="1" applyBorder="1" applyAlignment="1">
      <alignment horizontal="justify" vertical="center" wrapText="1"/>
    </xf>
  </cellXfs>
  <cellStyles count="16">
    <cellStyle name="Normal" xfId="0"/>
    <cellStyle name="20% - 3. jelölőszín" xfId="15"/>
    <cellStyle name="Comma" xfId="16"/>
    <cellStyle name="Comma [0]" xfId="17"/>
    <cellStyle name="Ezres 2" xfId="18"/>
    <cellStyle name="Jó" xfId="19"/>
    <cellStyle name="Normál 2 2" xfId="20"/>
    <cellStyle name="Normál 3 2" xfId="21"/>
    <cellStyle name="Normál 5" xfId="22"/>
    <cellStyle name="Normál_ktgvetés mellékletei 2012 01 20" xfId="23"/>
    <cellStyle name="Normál_KVRENMUNKA" xfId="24"/>
    <cellStyle name="Normál_Munkafüzet2" xfId="25"/>
    <cellStyle name="Normál_SEGEDLETEK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ncsorba%20PH\Local%20Settings\Temporary%20Internet%20Files\Content.IE5\JAYKJQET\kv\et.%202014.%20&#233;vi%20k&#246;lts&#233;gvet&#233;s%20mell&#233;kletei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1.1.sz.mell"/>
      <sheetName val="1.2.sz.mell"/>
      <sheetName val="1.3.sz.mell"/>
      <sheetName val="1.4.sz.mell"/>
      <sheetName val="2.1.sz.mell  "/>
      <sheetName val="2.2.sz.mell  "/>
      <sheetName val="3.sz.mell"/>
      <sheetName val="4.sz.mell"/>
      <sheetName val="5.sz.mell"/>
      <sheetName val="6.sz.mell"/>
      <sheetName val="7.sz.mell"/>
      <sheetName val="8.sz.mell."/>
      <sheetName val="9.sz.mell"/>
      <sheetName val="10.sz.mell"/>
      <sheetName val="11. sz. mell"/>
      <sheetName val="12.sz. mell"/>
      <sheetName val="13.1. sz. mell"/>
      <sheetName val="13.2.sz. mell"/>
      <sheetName val="13.3.sz. mell"/>
      <sheetName val="14. sz. mell."/>
      <sheetName val="15. sz. mell."/>
      <sheetName val="16.sz.mell"/>
      <sheetName val="1.1-1.2. táj.tábla"/>
      <sheetName val="2. sz. táj. tábla"/>
      <sheetName val="3. sz. táj. tábla"/>
      <sheetName val="4. sz. táj. tábla"/>
      <sheetName val="5. sz. táj. tábla"/>
      <sheetName val="6. sz. táj. tábla"/>
      <sheetName val="7. sz. táj. tábla"/>
      <sheetName val="8. sz táj. tábla"/>
    </sheetNames>
    <sheetDataSet>
      <sheetData sheetId="1">
        <row r="157">
          <cell r="C157">
            <v>0</v>
          </cell>
        </row>
      </sheetData>
      <sheetData sheetId="5">
        <row r="27">
          <cell r="E27">
            <v>0</v>
          </cell>
        </row>
      </sheetData>
      <sheetData sheetId="6">
        <row r="32">
          <cell r="E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F1">
      <selection activeCell="O55" sqref="O55"/>
    </sheetView>
  </sheetViews>
  <sheetFormatPr defaultColWidth="9.00390625" defaultRowHeight="12.75"/>
  <cols>
    <col min="1" max="1" width="6.00390625" style="1" customWidth="1"/>
    <col min="2" max="2" width="26.25390625" style="13" customWidth="1"/>
    <col min="3" max="3" width="8.75390625" style="1" customWidth="1"/>
    <col min="4" max="4" width="8.625" style="12" customWidth="1"/>
    <col min="5" max="5" width="10.875" style="12" customWidth="1"/>
    <col min="6" max="6" width="8.875" style="12" customWidth="1"/>
    <col min="7" max="7" width="10.25390625" style="12" customWidth="1"/>
    <col min="8" max="8" width="9.375" style="12" customWidth="1"/>
    <col min="9" max="9" width="10.375" style="1" customWidth="1"/>
    <col min="10" max="10" width="9.875" style="12" customWidth="1"/>
    <col min="11" max="11" width="9.00390625" style="12" customWidth="1"/>
    <col min="12" max="14" width="8.00390625" style="1" customWidth="1"/>
    <col min="15" max="15" width="9.25390625" style="1" customWidth="1"/>
    <col min="16" max="16" width="10.125" style="12" customWidth="1"/>
    <col min="17" max="17" width="8.00390625" style="12" customWidth="1"/>
    <col min="18" max="19" width="8.875" style="1" customWidth="1"/>
    <col min="20" max="20" width="10.125" style="1" customWidth="1"/>
    <col min="21" max="21" width="8.00390625" style="1" customWidth="1"/>
    <col min="22" max="22" width="10.375" style="1" customWidth="1"/>
  </cols>
  <sheetData>
    <row r="1" spans="2:22" ht="12.75">
      <c r="B1" s="445" t="s">
        <v>374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</row>
    <row r="2" spans="2:22" ht="12.75"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</row>
    <row r="3" spans="1:22" ht="14.25">
      <c r="A3" s="447" t="s">
        <v>0</v>
      </c>
      <c r="B3" s="448" t="s">
        <v>1</v>
      </c>
      <c r="C3" s="2" t="s">
        <v>5</v>
      </c>
      <c r="D3" s="2" t="s">
        <v>356</v>
      </c>
      <c r="E3" s="2" t="s">
        <v>3</v>
      </c>
      <c r="F3" s="2" t="s">
        <v>6</v>
      </c>
      <c r="G3" s="2" t="s">
        <v>365</v>
      </c>
      <c r="H3" s="2" t="s">
        <v>10</v>
      </c>
      <c r="I3" s="2" t="s">
        <v>9</v>
      </c>
      <c r="J3" s="2" t="s">
        <v>2</v>
      </c>
      <c r="K3" s="2" t="s">
        <v>7</v>
      </c>
      <c r="L3" s="2" t="s">
        <v>4</v>
      </c>
      <c r="M3" s="2" t="s">
        <v>8</v>
      </c>
      <c r="N3" s="2" t="s">
        <v>361</v>
      </c>
      <c r="O3" s="2" t="s">
        <v>363</v>
      </c>
      <c r="P3" s="2" t="s">
        <v>362</v>
      </c>
      <c r="Q3" s="2" t="s">
        <v>357</v>
      </c>
      <c r="R3" s="2" t="s">
        <v>358</v>
      </c>
      <c r="S3" s="2" t="s">
        <v>11</v>
      </c>
      <c r="T3" s="2" t="s">
        <v>364</v>
      </c>
      <c r="U3" s="2" t="s">
        <v>360</v>
      </c>
      <c r="V3" s="449" t="s">
        <v>12</v>
      </c>
    </row>
    <row r="4" spans="1:22" ht="85.5">
      <c r="A4" s="447"/>
      <c r="B4" s="442"/>
      <c r="C4" s="3" t="s">
        <v>16</v>
      </c>
      <c r="D4" s="3" t="s">
        <v>348</v>
      </c>
      <c r="E4" s="3" t="s">
        <v>14</v>
      </c>
      <c r="F4" s="3" t="s">
        <v>347</v>
      </c>
      <c r="G4" s="3" t="s">
        <v>371</v>
      </c>
      <c r="H4" s="4" t="s">
        <v>19</v>
      </c>
      <c r="I4" s="3" t="s">
        <v>18</v>
      </c>
      <c r="J4" s="3" t="s">
        <v>13</v>
      </c>
      <c r="K4" s="3" t="s">
        <v>17</v>
      </c>
      <c r="L4" s="3" t="s">
        <v>15</v>
      </c>
      <c r="M4" s="3" t="s">
        <v>346</v>
      </c>
      <c r="N4" s="3" t="s">
        <v>354</v>
      </c>
      <c r="O4" s="3" t="s">
        <v>351</v>
      </c>
      <c r="P4" s="3" t="s">
        <v>353</v>
      </c>
      <c r="Q4" s="3" t="s">
        <v>20</v>
      </c>
      <c r="R4" s="3" t="s">
        <v>359</v>
      </c>
      <c r="S4" s="3" t="s">
        <v>21</v>
      </c>
      <c r="T4" s="3" t="s">
        <v>349</v>
      </c>
      <c r="U4" s="3" t="s">
        <v>368</v>
      </c>
      <c r="V4" s="449"/>
    </row>
    <row r="5" spans="1:22" ht="14.25">
      <c r="A5" s="103" t="s">
        <v>338</v>
      </c>
      <c r="B5" s="5" t="s">
        <v>23</v>
      </c>
      <c r="C5" s="6">
        <v>5915</v>
      </c>
      <c r="D5" s="6"/>
      <c r="E5" s="6"/>
      <c r="F5" s="6">
        <v>0</v>
      </c>
      <c r="G5" s="6"/>
      <c r="H5" s="6">
        <v>6758</v>
      </c>
      <c r="I5" s="6"/>
      <c r="J5" s="6"/>
      <c r="K5" s="6"/>
      <c r="L5" s="6"/>
      <c r="M5" s="6"/>
      <c r="N5" s="6"/>
      <c r="O5" s="6">
        <v>1865</v>
      </c>
      <c r="P5" s="6">
        <v>6</v>
      </c>
      <c r="Q5" s="6"/>
      <c r="R5" s="6"/>
      <c r="S5" s="6"/>
      <c r="T5" s="6"/>
      <c r="U5" s="6">
        <v>0</v>
      </c>
      <c r="V5" s="6">
        <f>SUM(C5:C5,D5,E5,F5,G5,H5:I5,J5,K5:L5,M5,N5:O5,P5,Q5:R5,S5,T5:U5)</f>
        <v>14544</v>
      </c>
    </row>
    <row r="6" spans="1:22" ht="14.25">
      <c r="A6" s="103">
        <f>A5+1</f>
        <v>2</v>
      </c>
      <c r="B6" s="5" t="s">
        <v>25</v>
      </c>
      <c r="C6" s="6">
        <v>1295</v>
      </c>
      <c r="D6" s="6"/>
      <c r="E6" s="6"/>
      <c r="F6" s="6">
        <v>0</v>
      </c>
      <c r="G6" s="6"/>
      <c r="H6" s="6">
        <v>817</v>
      </c>
      <c r="I6" s="6"/>
      <c r="J6" s="6"/>
      <c r="K6" s="6"/>
      <c r="L6" s="6"/>
      <c r="M6" s="6"/>
      <c r="N6" s="6"/>
      <c r="O6" s="6">
        <v>463</v>
      </c>
      <c r="P6" s="6">
        <v>1</v>
      </c>
      <c r="Q6" s="6"/>
      <c r="R6" s="6"/>
      <c r="S6" s="6"/>
      <c r="T6" s="6"/>
      <c r="U6" s="6">
        <v>0</v>
      </c>
      <c r="V6" s="6">
        <f aca="true" t="shared" si="0" ref="V6:V49">SUM(C6:C6,D6,E6,F6,G6,H6:I6,J6,K6:L6,M6,N6:O6,P6,Q6:R6,S6,T6:U6)</f>
        <v>2576</v>
      </c>
    </row>
    <row r="7" spans="1:22" ht="15">
      <c r="A7" s="103">
        <f aca="true" t="shared" si="1" ref="A7:A43">A6+1</f>
        <v>3</v>
      </c>
      <c r="B7" s="132" t="s">
        <v>352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>
        <v>10</v>
      </c>
      <c r="P7" s="121"/>
      <c r="Q7" s="121"/>
      <c r="R7" s="121"/>
      <c r="S7" s="121"/>
      <c r="T7" s="121"/>
      <c r="U7" s="121"/>
      <c r="V7" s="6">
        <f t="shared" si="0"/>
        <v>10</v>
      </c>
    </row>
    <row r="8" spans="1:22" ht="15">
      <c r="A8" s="103">
        <f t="shared" si="1"/>
        <v>4</v>
      </c>
      <c r="B8" s="133" t="s">
        <v>27</v>
      </c>
      <c r="C8" s="8">
        <v>225</v>
      </c>
      <c r="D8" s="8">
        <v>0</v>
      </c>
      <c r="E8" s="7"/>
      <c r="F8" s="8"/>
      <c r="G8" s="8"/>
      <c r="H8" s="8"/>
      <c r="I8" s="8"/>
      <c r="J8" s="7"/>
      <c r="K8" s="8"/>
      <c r="L8" s="8"/>
      <c r="M8" s="8">
        <v>0</v>
      </c>
      <c r="N8" s="7"/>
      <c r="O8" s="8">
        <v>10</v>
      </c>
      <c r="P8" s="8"/>
      <c r="Q8" s="8"/>
      <c r="R8" s="8"/>
      <c r="S8" s="8"/>
      <c r="T8" s="8"/>
      <c r="U8" s="8"/>
      <c r="V8" s="6">
        <f t="shared" si="0"/>
        <v>235</v>
      </c>
    </row>
    <row r="9" spans="1:22" ht="15">
      <c r="A9" s="103">
        <f t="shared" si="1"/>
        <v>5</v>
      </c>
      <c r="B9" s="133" t="s">
        <v>337</v>
      </c>
      <c r="C9" s="8">
        <v>31</v>
      </c>
      <c r="D9" s="8"/>
      <c r="E9" s="7"/>
      <c r="F9" s="8"/>
      <c r="G9" s="8"/>
      <c r="H9" s="8"/>
      <c r="I9" s="8"/>
      <c r="J9" s="7"/>
      <c r="K9" s="8"/>
      <c r="L9" s="8"/>
      <c r="M9" s="8"/>
      <c r="N9" s="7"/>
      <c r="O9" s="8"/>
      <c r="P9" s="8"/>
      <c r="Q9" s="8"/>
      <c r="R9" s="8"/>
      <c r="S9" s="8"/>
      <c r="T9" s="8"/>
      <c r="U9" s="8"/>
      <c r="V9" s="6">
        <f t="shared" si="0"/>
        <v>31</v>
      </c>
    </row>
    <row r="10" spans="1:22" ht="15">
      <c r="A10" s="103">
        <f t="shared" si="1"/>
        <v>6</v>
      </c>
      <c r="B10" s="133" t="s">
        <v>29</v>
      </c>
      <c r="C10" s="8"/>
      <c r="D10" s="8">
        <v>27</v>
      </c>
      <c r="E10" s="8"/>
      <c r="F10" s="8"/>
      <c r="G10" s="8"/>
      <c r="H10" s="8"/>
      <c r="I10" s="8"/>
      <c r="J10" s="8"/>
      <c r="K10" s="8"/>
      <c r="L10" s="8">
        <v>80</v>
      </c>
      <c r="M10" s="8">
        <v>80</v>
      </c>
      <c r="N10" s="8"/>
      <c r="O10" s="8"/>
      <c r="P10" s="8"/>
      <c r="Q10" s="8">
        <v>20</v>
      </c>
      <c r="R10" s="8"/>
      <c r="S10" s="8"/>
      <c r="T10" s="8"/>
      <c r="U10" s="8"/>
      <c r="V10" s="6">
        <f t="shared" si="0"/>
        <v>207</v>
      </c>
    </row>
    <row r="11" spans="1:22" ht="15">
      <c r="A11" s="103">
        <f t="shared" si="1"/>
        <v>7</v>
      </c>
      <c r="B11" s="133" t="s">
        <v>31</v>
      </c>
      <c r="C11" s="8">
        <v>80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6">
        <f t="shared" si="0"/>
        <v>80</v>
      </c>
    </row>
    <row r="12" spans="1:22" ht="15">
      <c r="A12" s="103">
        <f t="shared" si="1"/>
        <v>8</v>
      </c>
      <c r="B12" s="133" t="s">
        <v>33</v>
      </c>
      <c r="C12" s="8"/>
      <c r="D12" s="8"/>
      <c r="E12" s="8"/>
      <c r="F12" s="8"/>
      <c r="G12" s="8"/>
      <c r="H12" s="8"/>
      <c r="I12" s="8"/>
      <c r="J12" s="8"/>
      <c r="K12" s="8"/>
      <c r="L12" s="8">
        <v>20</v>
      </c>
      <c r="M12" s="8"/>
      <c r="N12" s="8"/>
      <c r="O12" s="8"/>
      <c r="P12" s="8"/>
      <c r="Q12" s="8"/>
      <c r="R12" s="8"/>
      <c r="S12" s="8"/>
      <c r="T12" s="8"/>
      <c r="U12" s="8"/>
      <c r="V12" s="6">
        <f t="shared" si="0"/>
        <v>20</v>
      </c>
    </row>
    <row r="13" spans="1:22" ht="15">
      <c r="A13" s="103">
        <f t="shared" si="1"/>
        <v>9</v>
      </c>
      <c r="B13" s="133" t="s">
        <v>35</v>
      </c>
      <c r="C13" s="8"/>
      <c r="D13" s="8"/>
      <c r="E13" s="8"/>
      <c r="F13" s="8"/>
      <c r="G13" s="8"/>
      <c r="H13" s="8"/>
      <c r="I13" s="8"/>
      <c r="J13" s="8"/>
      <c r="K13" s="8"/>
      <c r="L13" s="8">
        <v>50</v>
      </c>
      <c r="M13" s="8"/>
      <c r="N13" s="8"/>
      <c r="O13" s="8"/>
      <c r="P13" s="8"/>
      <c r="Q13" s="8"/>
      <c r="R13" s="8"/>
      <c r="S13" s="8"/>
      <c r="T13" s="8"/>
      <c r="U13" s="8"/>
      <c r="V13" s="6">
        <f t="shared" si="0"/>
        <v>50</v>
      </c>
    </row>
    <row r="14" spans="1:22" ht="15">
      <c r="A14" s="103">
        <f t="shared" si="1"/>
        <v>10</v>
      </c>
      <c r="B14" s="133" t="s">
        <v>37</v>
      </c>
      <c r="C14" s="8">
        <v>100</v>
      </c>
      <c r="D14" s="8">
        <v>100</v>
      </c>
      <c r="E14" s="8"/>
      <c r="F14" s="8"/>
      <c r="G14" s="8"/>
      <c r="H14" s="8"/>
      <c r="I14" s="8"/>
      <c r="J14" s="8"/>
      <c r="K14" s="8"/>
      <c r="L14" s="8"/>
      <c r="M14" s="8">
        <v>100</v>
      </c>
      <c r="N14" s="8"/>
      <c r="O14" s="8">
        <v>15</v>
      </c>
      <c r="P14" s="8"/>
      <c r="Q14" s="8"/>
      <c r="R14" s="8"/>
      <c r="S14" s="8"/>
      <c r="T14" s="8"/>
      <c r="U14" s="8"/>
      <c r="V14" s="6">
        <f t="shared" si="0"/>
        <v>315</v>
      </c>
    </row>
    <row r="15" spans="1:22" ht="15">
      <c r="A15" s="103">
        <f t="shared" si="1"/>
        <v>11</v>
      </c>
      <c r="B15" s="133" t="s">
        <v>39</v>
      </c>
      <c r="C15" s="8">
        <v>340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6">
        <f t="shared" si="0"/>
        <v>340</v>
      </c>
    </row>
    <row r="16" spans="1:22" ht="15">
      <c r="A16" s="103">
        <f t="shared" si="1"/>
        <v>12</v>
      </c>
      <c r="B16" s="133" t="s">
        <v>350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6">
        <f t="shared" si="0"/>
        <v>0</v>
      </c>
    </row>
    <row r="17" spans="1:22" ht="15">
      <c r="A17" s="103">
        <f t="shared" si="1"/>
        <v>13</v>
      </c>
      <c r="B17" s="133" t="s">
        <v>41</v>
      </c>
      <c r="C17" s="8"/>
      <c r="D17" s="8"/>
      <c r="E17" s="8"/>
      <c r="F17" s="8"/>
      <c r="G17" s="8"/>
      <c r="H17" s="8"/>
      <c r="I17" s="8"/>
      <c r="J17" s="8"/>
      <c r="K17" s="8">
        <v>656</v>
      </c>
      <c r="L17" s="8"/>
      <c r="M17" s="8"/>
      <c r="N17" s="8"/>
      <c r="O17" s="8"/>
      <c r="P17" s="8"/>
      <c r="Q17" s="8"/>
      <c r="R17" s="8"/>
      <c r="S17" s="8"/>
      <c r="T17" s="8">
        <v>381</v>
      </c>
      <c r="U17" s="8"/>
      <c r="V17" s="6">
        <f t="shared" si="0"/>
        <v>1037</v>
      </c>
    </row>
    <row r="18" spans="1:22" ht="15">
      <c r="A18" s="103">
        <f t="shared" si="1"/>
        <v>14</v>
      </c>
      <c r="B18" s="133" t="s">
        <v>42</v>
      </c>
      <c r="C18" s="8">
        <v>30</v>
      </c>
      <c r="D18" s="8"/>
      <c r="E18" s="8"/>
      <c r="F18" s="8"/>
      <c r="G18" s="8"/>
      <c r="H18" s="8"/>
      <c r="I18" s="8"/>
      <c r="J18" s="8"/>
      <c r="K18" s="8"/>
      <c r="L18" s="8"/>
      <c r="M18" s="8">
        <v>84</v>
      </c>
      <c r="N18" s="8">
        <v>85</v>
      </c>
      <c r="O18" s="8"/>
      <c r="P18" s="8"/>
      <c r="Q18" s="8"/>
      <c r="R18" s="8"/>
      <c r="S18" s="8"/>
      <c r="T18" s="8"/>
      <c r="U18" s="8"/>
      <c r="V18" s="6">
        <f t="shared" si="0"/>
        <v>199</v>
      </c>
    </row>
    <row r="19" spans="1:22" ht="15">
      <c r="A19" s="103">
        <f t="shared" si="1"/>
        <v>15</v>
      </c>
      <c r="B19" s="133" t="s">
        <v>43</v>
      </c>
      <c r="C19" s="8">
        <v>50</v>
      </c>
      <c r="D19" s="8">
        <v>3</v>
      </c>
      <c r="E19" s="8">
        <v>30</v>
      </c>
      <c r="F19" s="8"/>
      <c r="G19" s="8"/>
      <c r="H19" s="8"/>
      <c r="I19" s="8"/>
      <c r="J19" s="8"/>
      <c r="K19" s="8">
        <v>1382</v>
      </c>
      <c r="L19" s="8"/>
      <c r="M19" s="8">
        <v>38</v>
      </c>
      <c r="N19" s="8">
        <v>88</v>
      </c>
      <c r="O19" s="8"/>
      <c r="P19" s="8"/>
      <c r="Q19" s="8">
        <v>5</v>
      </c>
      <c r="R19" s="8"/>
      <c r="S19" s="8"/>
      <c r="T19" s="8"/>
      <c r="U19" s="8"/>
      <c r="V19" s="6">
        <f t="shared" si="0"/>
        <v>1596</v>
      </c>
    </row>
    <row r="20" spans="1:22" ht="15">
      <c r="A20" s="103">
        <f t="shared" si="1"/>
        <v>16</v>
      </c>
      <c r="B20" s="133" t="s">
        <v>44</v>
      </c>
      <c r="C20" s="8">
        <v>10</v>
      </c>
      <c r="D20" s="8">
        <v>3</v>
      </c>
      <c r="E20" s="8"/>
      <c r="F20" s="8"/>
      <c r="G20" s="8"/>
      <c r="H20" s="8"/>
      <c r="I20" s="8"/>
      <c r="J20" s="8"/>
      <c r="K20" s="8"/>
      <c r="L20" s="8"/>
      <c r="M20" s="8">
        <v>16</v>
      </c>
      <c r="N20" s="8">
        <v>10</v>
      </c>
      <c r="O20" s="8"/>
      <c r="P20" s="8"/>
      <c r="Q20" s="8"/>
      <c r="R20" s="8"/>
      <c r="S20" s="8"/>
      <c r="T20" s="8"/>
      <c r="U20" s="8"/>
      <c r="V20" s="6">
        <f t="shared" si="0"/>
        <v>39</v>
      </c>
    </row>
    <row r="21" spans="1:22" ht="15">
      <c r="A21" s="103">
        <f t="shared" si="1"/>
        <v>17</v>
      </c>
      <c r="B21" s="133" t="s">
        <v>45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6">
        <f t="shared" si="0"/>
        <v>0</v>
      </c>
    </row>
    <row r="22" spans="1:22" ht="15">
      <c r="A22" s="103">
        <f t="shared" si="1"/>
        <v>18</v>
      </c>
      <c r="B22" s="133" t="s">
        <v>46</v>
      </c>
      <c r="C22" s="8">
        <v>50</v>
      </c>
      <c r="D22" s="8"/>
      <c r="E22" s="8"/>
      <c r="F22" s="8"/>
      <c r="G22" s="8"/>
      <c r="H22" s="8"/>
      <c r="I22" s="8"/>
      <c r="J22" s="8"/>
      <c r="K22" s="8">
        <v>444</v>
      </c>
      <c r="L22" s="8">
        <v>30</v>
      </c>
      <c r="M22" s="8">
        <v>68</v>
      </c>
      <c r="N22" s="8"/>
      <c r="O22" s="8"/>
      <c r="P22" s="8"/>
      <c r="Q22" s="8"/>
      <c r="R22" s="8"/>
      <c r="S22" s="8"/>
      <c r="T22" s="8"/>
      <c r="U22" s="8"/>
      <c r="V22" s="6">
        <f t="shared" si="0"/>
        <v>592</v>
      </c>
    </row>
    <row r="23" spans="1:22" ht="15">
      <c r="A23" s="103">
        <f t="shared" si="1"/>
        <v>19</v>
      </c>
      <c r="B23" s="133" t="s">
        <v>47</v>
      </c>
      <c r="C23" s="8">
        <v>350</v>
      </c>
      <c r="D23" s="8"/>
      <c r="E23" s="8"/>
      <c r="F23" s="8">
        <v>460</v>
      </c>
      <c r="G23" s="8"/>
      <c r="H23" s="8"/>
      <c r="I23" s="8">
        <v>192</v>
      </c>
      <c r="J23" s="8"/>
      <c r="K23" s="8"/>
      <c r="L23" s="8"/>
      <c r="M23" s="8"/>
      <c r="N23" s="8">
        <v>16</v>
      </c>
      <c r="O23" s="8"/>
      <c r="P23" s="8"/>
      <c r="Q23" s="8"/>
      <c r="R23" s="8">
        <v>3625</v>
      </c>
      <c r="S23" s="8"/>
      <c r="T23" s="8"/>
      <c r="U23" s="8"/>
      <c r="V23" s="6">
        <f t="shared" si="0"/>
        <v>4643</v>
      </c>
    </row>
    <row r="24" spans="1:22" ht="15">
      <c r="A24" s="103">
        <f t="shared" si="1"/>
        <v>20</v>
      </c>
      <c r="B24" s="133" t="s">
        <v>48</v>
      </c>
      <c r="C24" s="8"/>
      <c r="D24" s="8"/>
      <c r="E24" s="8"/>
      <c r="F24" s="8"/>
      <c r="G24" s="8"/>
      <c r="H24" s="8"/>
      <c r="I24" s="8"/>
      <c r="J24" s="8">
        <v>879</v>
      </c>
      <c r="K24" s="8"/>
      <c r="L24" s="8"/>
      <c r="M24" s="8"/>
      <c r="N24" s="8">
        <v>852</v>
      </c>
      <c r="O24" s="8"/>
      <c r="P24" s="8"/>
      <c r="Q24" s="8" t="s">
        <v>336</v>
      </c>
      <c r="R24" s="8"/>
      <c r="S24" s="8"/>
      <c r="T24" s="8"/>
      <c r="U24" s="8"/>
      <c r="V24" s="6">
        <f t="shared" si="0"/>
        <v>1731</v>
      </c>
    </row>
    <row r="25" spans="1:22" ht="15">
      <c r="A25" s="103">
        <f t="shared" si="1"/>
        <v>21</v>
      </c>
      <c r="B25" s="132" t="s">
        <v>49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v>200</v>
      </c>
      <c r="N25" s="8"/>
      <c r="O25" s="8">
        <v>23</v>
      </c>
      <c r="P25" s="8"/>
      <c r="Q25" s="8"/>
      <c r="R25" s="8"/>
      <c r="S25" s="8"/>
      <c r="T25" s="8"/>
      <c r="U25" s="8"/>
      <c r="V25" s="6">
        <f t="shared" si="0"/>
        <v>223</v>
      </c>
    </row>
    <row r="26" spans="1:22" ht="15">
      <c r="A26" s="103">
        <f t="shared" si="1"/>
        <v>22</v>
      </c>
      <c r="B26" s="132" t="s">
        <v>50</v>
      </c>
      <c r="C26" s="8"/>
      <c r="D26" s="8"/>
      <c r="E26" s="8">
        <v>408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6">
        <f t="shared" si="0"/>
        <v>408</v>
      </c>
    </row>
    <row r="27" spans="1:22" ht="15">
      <c r="A27" s="103">
        <f t="shared" si="1"/>
        <v>23</v>
      </c>
      <c r="B27" s="132" t="s">
        <v>51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6">
        <f t="shared" si="0"/>
        <v>0</v>
      </c>
    </row>
    <row r="28" spans="1:22" ht="15">
      <c r="A28" s="103">
        <f t="shared" si="1"/>
        <v>24</v>
      </c>
      <c r="B28" s="132" t="s">
        <v>52</v>
      </c>
      <c r="C28" s="8"/>
      <c r="D28" s="8"/>
      <c r="E28" s="8"/>
      <c r="F28" s="8"/>
      <c r="G28" s="8">
        <v>750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6">
        <f t="shared" si="0"/>
        <v>750</v>
      </c>
    </row>
    <row r="29" spans="1:22" ht="15">
      <c r="A29" s="103">
        <f t="shared" si="1"/>
        <v>25</v>
      </c>
      <c r="B29" s="132" t="s">
        <v>53</v>
      </c>
      <c r="C29" s="8">
        <v>342</v>
      </c>
      <c r="D29" s="8">
        <v>36</v>
      </c>
      <c r="E29" s="8">
        <v>118</v>
      </c>
      <c r="F29" s="8">
        <v>160</v>
      </c>
      <c r="G29" s="8"/>
      <c r="H29" s="8"/>
      <c r="I29" s="8"/>
      <c r="J29" s="8">
        <v>237</v>
      </c>
      <c r="K29" s="8">
        <v>670</v>
      </c>
      <c r="L29" s="8">
        <v>49</v>
      </c>
      <c r="M29" s="8">
        <v>131</v>
      </c>
      <c r="N29" s="8">
        <v>54</v>
      </c>
      <c r="O29" s="8">
        <v>9</v>
      </c>
      <c r="P29" s="8"/>
      <c r="Q29" s="8">
        <v>7</v>
      </c>
      <c r="R29" s="8"/>
      <c r="S29" s="8"/>
      <c r="T29" s="8">
        <v>103</v>
      </c>
      <c r="U29" s="8"/>
      <c r="V29" s="6">
        <f t="shared" si="0"/>
        <v>1916</v>
      </c>
    </row>
    <row r="30" spans="1:22" ht="15">
      <c r="A30" s="103">
        <f t="shared" si="1"/>
        <v>26</v>
      </c>
      <c r="B30" s="132" t="s">
        <v>54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6">
        <f t="shared" si="0"/>
        <v>0</v>
      </c>
    </row>
    <row r="31" spans="1:22" ht="15">
      <c r="A31" s="103">
        <f t="shared" si="1"/>
        <v>27</v>
      </c>
      <c r="B31" s="132" t="s">
        <v>55</v>
      </c>
      <c r="C31" s="8">
        <v>60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6">
        <f t="shared" si="0"/>
        <v>60</v>
      </c>
    </row>
    <row r="32" spans="1:22" ht="15">
      <c r="A32" s="103">
        <f t="shared" si="1"/>
        <v>28</v>
      </c>
      <c r="B32" s="132" t="s">
        <v>56</v>
      </c>
      <c r="C32" s="8">
        <v>30</v>
      </c>
      <c r="D32" s="8"/>
      <c r="E32" s="8"/>
      <c r="F32" s="8">
        <v>180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6">
        <f t="shared" si="0"/>
        <v>210</v>
      </c>
    </row>
    <row r="33" spans="1:22" ht="15">
      <c r="A33" s="103">
        <f t="shared" si="1"/>
        <v>29</v>
      </c>
      <c r="B33" s="132" t="s">
        <v>57</v>
      </c>
      <c r="C33" s="8">
        <v>48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v>16</v>
      </c>
      <c r="P33" s="8"/>
      <c r="Q33" s="8"/>
      <c r="R33" s="8"/>
      <c r="S33" s="8"/>
      <c r="T33" s="8"/>
      <c r="U33" s="8"/>
      <c r="V33" s="6">
        <f t="shared" si="0"/>
        <v>64</v>
      </c>
    </row>
    <row r="34" spans="1:22" ht="15">
      <c r="A34" s="103">
        <f t="shared" si="1"/>
        <v>30</v>
      </c>
      <c r="B34" s="132" t="s">
        <v>58</v>
      </c>
      <c r="C34" s="8"/>
      <c r="D34" s="8"/>
      <c r="E34" s="8"/>
      <c r="F34" s="8">
        <v>200</v>
      </c>
      <c r="G34" s="8"/>
      <c r="H34" s="8"/>
      <c r="I34" s="8"/>
      <c r="J34" s="8"/>
      <c r="K34" s="8"/>
      <c r="L34" s="8"/>
      <c r="M34" s="8">
        <v>100</v>
      </c>
      <c r="N34" s="8"/>
      <c r="O34" s="8"/>
      <c r="P34" s="8">
        <v>6</v>
      </c>
      <c r="Q34" s="8"/>
      <c r="R34" s="8"/>
      <c r="S34" s="8"/>
      <c r="T34" s="8"/>
      <c r="U34" s="8"/>
      <c r="V34" s="6">
        <f t="shared" si="0"/>
        <v>306</v>
      </c>
    </row>
    <row r="35" spans="1:22" ht="15">
      <c r="A35" s="103">
        <f t="shared" si="1"/>
        <v>31</v>
      </c>
      <c r="B35" s="132" t="s">
        <v>59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6">
        <f t="shared" si="0"/>
        <v>0</v>
      </c>
    </row>
    <row r="36" spans="1:22" ht="14.25">
      <c r="A36" s="103" t="s">
        <v>336</v>
      </c>
      <c r="B36" s="104" t="s">
        <v>60</v>
      </c>
      <c r="C36" s="105">
        <f aca="true" t="shared" si="2" ref="C36:U36">SUM(C7:C35)</f>
        <v>1746</v>
      </c>
      <c r="D36" s="105">
        <f t="shared" si="2"/>
        <v>169</v>
      </c>
      <c r="E36" s="105">
        <f t="shared" si="2"/>
        <v>556</v>
      </c>
      <c r="F36" s="105">
        <f t="shared" si="2"/>
        <v>1000</v>
      </c>
      <c r="G36" s="105">
        <f t="shared" si="2"/>
        <v>750</v>
      </c>
      <c r="H36" s="105">
        <f t="shared" si="2"/>
        <v>0</v>
      </c>
      <c r="I36" s="105">
        <f t="shared" si="2"/>
        <v>192</v>
      </c>
      <c r="J36" s="105">
        <f t="shared" si="2"/>
        <v>1116</v>
      </c>
      <c r="K36" s="105">
        <f t="shared" si="2"/>
        <v>3152</v>
      </c>
      <c r="L36" s="105">
        <f t="shared" si="2"/>
        <v>229</v>
      </c>
      <c r="M36" s="105">
        <f t="shared" si="2"/>
        <v>817</v>
      </c>
      <c r="N36" s="105">
        <f t="shared" si="2"/>
        <v>1105</v>
      </c>
      <c r="O36" s="105">
        <f t="shared" si="2"/>
        <v>83</v>
      </c>
      <c r="P36" s="105">
        <f t="shared" si="2"/>
        <v>6</v>
      </c>
      <c r="Q36" s="105">
        <f t="shared" si="2"/>
        <v>32</v>
      </c>
      <c r="R36" s="105">
        <f t="shared" si="2"/>
        <v>3625</v>
      </c>
      <c r="S36" s="105">
        <f t="shared" si="2"/>
        <v>0</v>
      </c>
      <c r="T36" s="105">
        <f t="shared" si="2"/>
        <v>484</v>
      </c>
      <c r="U36" s="105">
        <f t="shared" si="2"/>
        <v>0</v>
      </c>
      <c r="V36" s="6">
        <f t="shared" si="0"/>
        <v>15062</v>
      </c>
    </row>
    <row r="37" spans="1:22" ht="14.25">
      <c r="A37" s="103" t="s">
        <v>336</v>
      </c>
      <c r="B37" s="115" t="s">
        <v>339</v>
      </c>
      <c r="C37" s="116">
        <f aca="true" t="shared" si="3" ref="C37:U37">C38+C39+C40</f>
        <v>1606</v>
      </c>
      <c r="D37" s="116">
        <f t="shared" si="3"/>
        <v>0</v>
      </c>
      <c r="E37" s="116">
        <f t="shared" si="3"/>
        <v>0</v>
      </c>
      <c r="F37" s="116">
        <f t="shared" si="3"/>
        <v>0</v>
      </c>
      <c r="G37" s="116">
        <f t="shared" si="3"/>
        <v>0</v>
      </c>
      <c r="H37" s="116">
        <f t="shared" si="3"/>
        <v>0</v>
      </c>
      <c r="I37" s="116">
        <f t="shared" si="3"/>
        <v>0</v>
      </c>
      <c r="J37" s="116">
        <f t="shared" si="3"/>
        <v>0</v>
      </c>
      <c r="K37" s="116">
        <f t="shared" si="3"/>
        <v>0</v>
      </c>
      <c r="L37" s="116">
        <f t="shared" si="3"/>
        <v>20</v>
      </c>
      <c r="M37" s="116">
        <f t="shared" si="3"/>
        <v>0</v>
      </c>
      <c r="N37" s="116">
        <f t="shared" si="3"/>
        <v>640</v>
      </c>
      <c r="O37" s="116">
        <f t="shared" si="3"/>
        <v>0</v>
      </c>
      <c r="P37" s="116">
        <f t="shared" si="3"/>
        <v>0</v>
      </c>
      <c r="Q37" s="116">
        <f t="shared" si="3"/>
        <v>0</v>
      </c>
      <c r="R37" s="116">
        <f t="shared" si="3"/>
        <v>0</v>
      </c>
      <c r="S37" s="116">
        <f t="shared" si="3"/>
        <v>69759</v>
      </c>
      <c r="T37" s="116">
        <f t="shared" si="3"/>
        <v>0</v>
      </c>
      <c r="U37" s="116">
        <f t="shared" si="3"/>
        <v>18449</v>
      </c>
      <c r="V37" s="6">
        <f t="shared" si="0"/>
        <v>90474</v>
      </c>
    </row>
    <row r="38" spans="1:22" ht="14.25">
      <c r="A38" s="103">
        <v>32</v>
      </c>
      <c r="B38" s="13" t="s">
        <v>340</v>
      </c>
      <c r="C38" s="117">
        <v>1357</v>
      </c>
      <c r="D38" s="117"/>
      <c r="E38" s="117"/>
      <c r="F38" s="117"/>
      <c r="G38" s="117"/>
      <c r="H38" s="119"/>
      <c r="I38" s="117"/>
      <c r="J38" s="117"/>
      <c r="K38" s="117"/>
      <c r="L38" s="117"/>
      <c r="M38" s="117"/>
      <c r="N38" s="117">
        <v>100</v>
      </c>
      <c r="O38" s="118"/>
      <c r="P38" s="117"/>
      <c r="Q38" s="117"/>
      <c r="R38" s="117"/>
      <c r="S38" s="107"/>
      <c r="T38" s="117"/>
      <c r="U38" s="107">
        <v>1454</v>
      </c>
      <c r="V38" s="6">
        <f t="shared" si="0"/>
        <v>2911</v>
      </c>
    </row>
    <row r="39" spans="1:22" ht="14.25">
      <c r="A39" s="103">
        <f t="shared" si="1"/>
        <v>33</v>
      </c>
      <c r="B39" s="106" t="s">
        <v>355</v>
      </c>
      <c r="C39" s="117">
        <v>249</v>
      </c>
      <c r="D39" s="117"/>
      <c r="E39" s="117"/>
      <c r="F39" s="117"/>
      <c r="G39" s="117"/>
      <c r="H39" s="120"/>
      <c r="I39" s="117"/>
      <c r="J39" s="117"/>
      <c r="K39" s="117"/>
      <c r="L39" s="117">
        <v>20</v>
      </c>
      <c r="M39" s="117"/>
      <c r="N39" s="117">
        <v>540</v>
      </c>
      <c r="O39" s="118"/>
      <c r="P39" s="117"/>
      <c r="Q39" s="117"/>
      <c r="R39" s="117"/>
      <c r="S39" s="107">
        <v>69759</v>
      </c>
      <c r="T39" s="117"/>
      <c r="U39" s="107"/>
      <c r="V39" s="6">
        <f t="shared" si="0"/>
        <v>70568</v>
      </c>
    </row>
    <row r="40" spans="1:22" ht="14.25">
      <c r="A40" s="103">
        <f t="shared" si="1"/>
        <v>34</v>
      </c>
      <c r="B40" s="106" t="s">
        <v>341</v>
      </c>
      <c r="C40" s="117"/>
      <c r="D40" s="117"/>
      <c r="E40" s="117"/>
      <c r="F40" s="117"/>
      <c r="G40" s="117"/>
      <c r="H40" s="119"/>
      <c r="I40" s="117"/>
      <c r="J40" s="117"/>
      <c r="K40" s="117"/>
      <c r="L40" s="117"/>
      <c r="M40" s="117"/>
      <c r="N40" s="117"/>
      <c r="O40" s="118"/>
      <c r="P40" s="117"/>
      <c r="Q40" s="117"/>
      <c r="R40" s="117"/>
      <c r="S40" s="107"/>
      <c r="T40" s="117"/>
      <c r="U40" s="107">
        <v>16995</v>
      </c>
      <c r="V40" s="6">
        <f t="shared" si="0"/>
        <v>16995</v>
      </c>
    </row>
    <row r="41" spans="1:22" ht="14.25">
      <c r="A41" s="103" t="s">
        <v>336</v>
      </c>
      <c r="B41" s="115" t="s">
        <v>342</v>
      </c>
      <c r="C41" s="116">
        <f aca="true" t="shared" si="4" ref="C41:U41">C42+C43</f>
        <v>0</v>
      </c>
      <c r="D41" s="116">
        <f t="shared" si="4"/>
        <v>0</v>
      </c>
      <c r="E41" s="116">
        <f t="shared" si="4"/>
        <v>0</v>
      </c>
      <c r="F41" s="116">
        <f t="shared" si="4"/>
        <v>0</v>
      </c>
      <c r="G41" s="116">
        <f t="shared" si="4"/>
        <v>0</v>
      </c>
      <c r="H41" s="116">
        <f t="shared" si="4"/>
        <v>0</v>
      </c>
      <c r="I41" s="116">
        <f t="shared" si="4"/>
        <v>0</v>
      </c>
      <c r="J41" s="116">
        <f t="shared" si="4"/>
        <v>0</v>
      </c>
      <c r="K41" s="116">
        <f t="shared" si="4"/>
        <v>0</v>
      </c>
      <c r="L41" s="116">
        <f t="shared" si="4"/>
        <v>0</v>
      </c>
      <c r="M41" s="116">
        <f t="shared" si="4"/>
        <v>0</v>
      </c>
      <c r="N41" s="116">
        <f t="shared" si="4"/>
        <v>0</v>
      </c>
      <c r="O41" s="116">
        <f t="shared" si="4"/>
        <v>0</v>
      </c>
      <c r="P41" s="116">
        <f t="shared" si="4"/>
        <v>0</v>
      </c>
      <c r="Q41" s="116">
        <f t="shared" si="4"/>
        <v>0</v>
      </c>
      <c r="R41" s="116">
        <f t="shared" si="4"/>
        <v>0</v>
      </c>
      <c r="S41" s="116">
        <f t="shared" si="4"/>
        <v>0</v>
      </c>
      <c r="T41" s="116">
        <f t="shared" si="4"/>
        <v>0</v>
      </c>
      <c r="U41" s="116">
        <f t="shared" si="4"/>
        <v>1000</v>
      </c>
      <c r="V41" s="6">
        <f t="shared" si="0"/>
        <v>1000</v>
      </c>
    </row>
    <row r="42" spans="1:22" ht="14.25">
      <c r="A42" s="103">
        <v>35</v>
      </c>
      <c r="B42" s="106" t="s">
        <v>343</v>
      </c>
      <c r="C42" s="108">
        <v>0</v>
      </c>
      <c r="D42" s="108"/>
      <c r="E42" s="108"/>
      <c r="F42" s="108"/>
      <c r="G42" s="107"/>
      <c r="H42" s="112"/>
      <c r="I42" s="107"/>
      <c r="J42" s="107"/>
      <c r="K42" s="107"/>
      <c r="L42" s="108"/>
      <c r="M42" s="108"/>
      <c r="N42" s="108"/>
      <c r="O42" s="109"/>
      <c r="P42" s="107"/>
      <c r="Q42" s="107"/>
      <c r="R42" s="108"/>
      <c r="S42" s="107"/>
      <c r="T42" s="108"/>
      <c r="U42" s="107">
        <v>1000</v>
      </c>
      <c r="V42" s="6">
        <f t="shared" si="0"/>
        <v>1000</v>
      </c>
    </row>
    <row r="43" spans="1:22" ht="14.25">
      <c r="A43" s="103">
        <f t="shared" si="1"/>
        <v>36</v>
      </c>
      <c r="B43" s="106" t="s">
        <v>344</v>
      </c>
      <c r="C43" s="108"/>
      <c r="D43" s="108"/>
      <c r="E43" s="108"/>
      <c r="F43" s="108"/>
      <c r="G43" s="107"/>
      <c r="H43" s="110"/>
      <c r="I43" s="107"/>
      <c r="J43" s="107"/>
      <c r="K43" s="107"/>
      <c r="L43" s="108"/>
      <c r="M43" s="108"/>
      <c r="N43" s="108"/>
      <c r="O43" s="109"/>
      <c r="P43" s="107"/>
      <c r="Q43" s="107"/>
      <c r="R43" s="108"/>
      <c r="S43" s="107"/>
      <c r="T43" s="108"/>
      <c r="U43" s="107"/>
      <c r="V43" s="6">
        <f t="shared" si="0"/>
        <v>0</v>
      </c>
    </row>
    <row r="44" spans="1:22" ht="15.75">
      <c r="A44" s="103"/>
      <c r="B44" s="134" t="s">
        <v>345</v>
      </c>
      <c r="C44" s="123">
        <f aca="true" t="shared" si="5" ref="C44:U44">C5+C6+C36+C37+C41</f>
        <v>10562</v>
      </c>
      <c r="D44" s="123">
        <f t="shared" si="5"/>
        <v>169</v>
      </c>
      <c r="E44" s="123">
        <f t="shared" si="5"/>
        <v>556</v>
      </c>
      <c r="F44" s="123">
        <f t="shared" si="5"/>
        <v>1000</v>
      </c>
      <c r="G44" s="123">
        <f t="shared" si="5"/>
        <v>750</v>
      </c>
      <c r="H44" s="123">
        <f t="shared" si="5"/>
        <v>7575</v>
      </c>
      <c r="I44" s="123">
        <f t="shared" si="5"/>
        <v>192</v>
      </c>
      <c r="J44" s="123">
        <f t="shared" si="5"/>
        <v>1116</v>
      </c>
      <c r="K44" s="123">
        <f t="shared" si="5"/>
        <v>3152</v>
      </c>
      <c r="L44" s="123">
        <f t="shared" si="5"/>
        <v>249</v>
      </c>
      <c r="M44" s="123">
        <f t="shared" si="5"/>
        <v>817</v>
      </c>
      <c r="N44" s="123">
        <f t="shared" si="5"/>
        <v>1745</v>
      </c>
      <c r="O44" s="123">
        <f t="shared" si="5"/>
        <v>2411</v>
      </c>
      <c r="P44" s="123">
        <f t="shared" si="5"/>
        <v>13</v>
      </c>
      <c r="Q44" s="123">
        <f t="shared" si="5"/>
        <v>32</v>
      </c>
      <c r="R44" s="123">
        <f t="shared" si="5"/>
        <v>3625</v>
      </c>
      <c r="S44" s="123">
        <f t="shared" si="5"/>
        <v>69759</v>
      </c>
      <c r="T44" s="123">
        <f t="shared" si="5"/>
        <v>484</v>
      </c>
      <c r="U44" s="123">
        <f t="shared" si="5"/>
        <v>19449</v>
      </c>
      <c r="V44" s="6">
        <f t="shared" si="0"/>
        <v>123656</v>
      </c>
    </row>
    <row r="45" spans="1:22" ht="14.25">
      <c r="A45" s="103">
        <v>1</v>
      </c>
      <c r="B45" s="106" t="s">
        <v>372</v>
      </c>
      <c r="C45" s="117">
        <v>30</v>
      </c>
      <c r="D45" s="117">
        <v>80</v>
      </c>
      <c r="E45" s="117">
        <v>2626</v>
      </c>
      <c r="F45" s="117"/>
      <c r="G45" s="117">
        <v>7764</v>
      </c>
      <c r="H45" s="120"/>
      <c r="I45" s="117"/>
      <c r="J45" s="117"/>
      <c r="K45" s="117"/>
      <c r="L45" s="117"/>
      <c r="M45" s="117"/>
      <c r="N45" s="117"/>
      <c r="O45" s="118"/>
      <c r="P45" s="117"/>
      <c r="Q45" s="117"/>
      <c r="R45" s="117"/>
      <c r="S45" s="117"/>
      <c r="T45" s="117">
        <v>97</v>
      </c>
      <c r="U45" s="117"/>
      <c r="V45" s="6">
        <f t="shared" si="0"/>
        <v>10597</v>
      </c>
    </row>
    <row r="46" spans="1:22" ht="14.25">
      <c r="A46" s="103">
        <v>2</v>
      </c>
      <c r="B46" s="124" t="s">
        <v>366</v>
      </c>
      <c r="C46" s="117">
        <v>5</v>
      </c>
      <c r="D46" s="117">
        <v>21</v>
      </c>
      <c r="E46" s="117">
        <v>147</v>
      </c>
      <c r="F46" s="117"/>
      <c r="G46" s="111"/>
      <c r="H46" s="119"/>
      <c r="I46" s="111"/>
      <c r="J46" s="111"/>
      <c r="K46" s="111"/>
      <c r="L46" s="117"/>
      <c r="M46" s="117"/>
      <c r="N46" s="117"/>
      <c r="O46" s="113"/>
      <c r="P46" s="111"/>
      <c r="Q46" s="111"/>
      <c r="R46" s="117"/>
      <c r="S46" s="111"/>
      <c r="T46" s="117">
        <v>26</v>
      </c>
      <c r="U46" s="111"/>
      <c r="V46" s="6">
        <f t="shared" si="0"/>
        <v>199</v>
      </c>
    </row>
    <row r="47" spans="1:22" ht="14.25">
      <c r="A47" s="103">
        <v>3</v>
      </c>
      <c r="B47" s="114" t="s">
        <v>373</v>
      </c>
      <c r="C47" s="130"/>
      <c r="D47" s="131"/>
      <c r="E47" s="130"/>
      <c r="F47" s="130"/>
      <c r="G47" s="131">
        <v>97541</v>
      </c>
      <c r="H47" s="130">
        <v>7575</v>
      </c>
      <c r="I47" s="130"/>
      <c r="J47" s="130"/>
      <c r="K47" s="130"/>
      <c r="L47" s="130"/>
      <c r="M47" s="130">
        <v>5132</v>
      </c>
      <c r="N47" s="130"/>
      <c r="O47" s="131">
        <v>2599</v>
      </c>
      <c r="P47" s="130">
        <v>13</v>
      </c>
      <c r="Q47" s="131"/>
      <c r="R47" s="130"/>
      <c r="S47" s="131"/>
      <c r="T47" s="130"/>
      <c r="U47" s="131"/>
      <c r="V47" s="6">
        <f t="shared" si="0"/>
        <v>112860</v>
      </c>
    </row>
    <row r="48" spans="1:22" ht="16.5" thickBot="1">
      <c r="A48" s="103"/>
      <c r="B48" s="416" t="s">
        <v>367</v>
      </c>
      <c r="C48" s="417">
        <f>SUM(C45:C47)</f>
        <v>35</v>
      </c>
      <c r="D48" s="417">
        <f>SUM(D45:D47)</f>
        <v>101</v>
      </c>
      <c r="E48" s="417">
        <f>SUM(E45:E47)</f>
        <v>2773</v>
      </c>
      <c r="F48" s="417">
        <f aca="true" t="shared" si="6" ref="F48:U48">SUM(F45:F47)</f>
        <v>0</v>
      </c>
      <c r="G48" s="417">
        <f t="shared" si="6"/>
        <v>105305</v>
      </c>
      <c r="H48" s="417">
        <f t="shared" si="6"/>
        <v>7575</v>
      </c>
      <c r="I48" s="417">
        <f t="shared" si="6"/>
        <v>0</v>
      </c>
      <c r="J48" s="417">
        <f t="shared" si="6"/>
        <v>0</v>
      </c>
      <c r="K48" s="417">
        <f t="shared" si="6"/>
        <v>0</v>
      </c>
      <c r="L48" s="417">
        <f t="shared" si="6"/>
        <v>0</v>
      </c>
      <c r="M48" s="417">
        <f t="shared" si="6"/>
        <v>5132</v>
      </c>
      <c r="N48" s="417">
        <f t="shared" si="6"/>
        <v>0</v>
      </c>
      <c r="O48" s="417">
        <f t="shared" si="6"/>
        <v>2599</v>
      </c>
      <c r="P48" s="417">
        <f t="shared" si="6"/>
        <v>13</v>
      </c>
      <c r="Q48" s="417">
        <f t="shared" si="6"/>
        <v>0</v>
      </c>
      <c r="R48" s="417">
        <f t="shared" si="6"/>
        <v>0</v>
      </c>
      <c r="S48" s="417">
        <f t="shared" si="6"/>
        <v>0</v>
      </c>
      <c r="T48" s="417">
        <f t="shared" si="6"/>
        <v>123</v>
      </c>
      <c r="U48" s="417">
        <f t="shared" si="6"/>
        <v>0</v>
      </c>
      <c r="V48" s="418">
        <f t="shared" si="0"/>
        <v>123656</v>
      </c>
    </row>
    <row r="49" spans="2:22" ht="16.5" thickBot="1">
      <c r="B49" s="419" t="s">
        <v>601</v>
      </c>
      <c r="C49" s="420">
        <v>1</v>
      </c>
      <c r="D49" s="421"/>
      <c r="E49" s="421"/>
      <c r="F49" s="421"/>
      <c r="G49" s="421"/>
      <c r="H49" s="421">
        <v>6</v>
      </c>
      <c r="I49" s="420"/>
      <c r="J49" s="421"/>
      <c r="K49" s="421"/>
      <c r="L49" s="420"/>
      <c r="M49" s="420"/>
      <c r="N49" s="422"/>
      <c r="O49" s="422">
        <v>1</v>
      </c>
      <c r="P49" s="423"/>
      <c r="Q49" s="423"/>
      <c r="R49" s="422"/>
      <c r="S49" s="422"/>
      <c r="T49" s="422"/>
      <c r="U49" s="422"/>
      <c r="V49" s="418">
        <f t="shared" si="0"/>
        <v>8</v>
      </c>
    </row>
    <row r="50" spans="2:13" ht="12.75">
      <c r="B50" s="9"/>
      <c r="C50" s="10"/>
      <c r="D50" s="11"/>
      <c r="E50" s="11"/>
      <c r="F50" s="11"/>
      <c r="G50" s="11"/>
      <c r="H50" s="11"/>
      <c r="I50" s="10"/>
      <c r="J50" s="11"/>
      <c r="K50" s="11"/>
      <c r="L50" s="10"/>
      <c r="M50" s="10"/>
    </row>
    <row r="51" spans="6:13" ht="12.75">
      <c r="F51" s="11"/>
      <c r="G51" s="11"/>
      <c r="H51" s="11"/>
      <c r="I51" s="10"/>
      <c r="J51" s="11"/>
      <c r="K51" s="11"/>
      <c r="L51" s="10"/>
      <c r="M51" s="10"/>
    </row>
    <row r="52" spans="6:13" ht="12.75">
      <c r="F52" s="11"/>
      <c r="G52" s="11"/>
      <c r="H52" s="11"/>
      <c r="I52" s="10"/>
      <c r="J52" s="11"/>
      <c r="K52" s="11"/>
      <c r="L52" s="10"/>
      <c r="M52" s="10"/>
    </row>
    <row r="53" spans="6:9" ht="12.75">
      <c r="F53" s="11"/>
      <c r="G53" s="11"/>
      <c r="H53" s="11"/>
      <c r="I53" s="10"/>
    </row>
    <row r="54" spans="6:9" ht="12.75">
      <c r="F54" s="11"/>
      <c r="G54" s="11"/>
      <c r="H54" s="11"/>
      <c r="I54" s="10"/>
    </row>
  </sheetData>
  <mergeCells count="4">
    <mergeCell ref="B1:V2"/>
    <mergeCell ref="A3:A4"/>
    <mergeCell ref="B3:B4"/>
    <mergeCell ref="V3:V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65" r:id="rId1"/>
  <headerFooter alignWithMargins="0">
    <oddHeader>&amp;R1.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B1">
      <selection activeCell="F19" sqref="F18:F19"/>
    </sheetView>
  </sheetViews>
  <sheetFormatPr defaultColWidth="9.00390625" defaultRowHeight="12.75"/>
  <cols>
    <col min="1" max="1" width="4.625" style="0" hidden="1" customWidth="1"/>
    <col min="2" max="2" width="13.75390625" style="0" customWidth="1"/>
    <col min="3" max="3" width="42.1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458"/>
      <c r="B1" s="458"/>
      <c r="C1" s="458"/>
    </row>
    <row r="2" spans="1:3" ht="12.75" customHeight="1" hidden="1">
      <c r="A2" s="135"/>
      <c r="B2" s="135"/>
      <c r="C2" s="135"/>
    </row>
    <row r="3" spans="1:3" ht="20.25" hidden="1">
      <c r="A3" s="17"/>
      <c r="B3" s="18"/>
      <c r="C3" s="19"/>
    </row>
    <row r="4" spans="1:6" ht="25.5">
      <c r="A4" s="207"/>
      <c r="B4" s="207"/>
      <c r="C4" s="207"/>
      <c r="D4" s="207"/>
      <c r="E4" s="207" t="s">
        <v>632</v>
      </c>
      <c r="F4" s="207"/>
    </row>
    <row r="5" spans="1:6" ht="12.75">
      <c r="A5" s="207"/>
      <c r="B5" s="207"/>
      <c r="C5" s="207"/>
      <c r="D5" s="207"/>
      <c r="E5" s="207"/>
      <c r="F5" s="207"/>
    </row>
    <row r="6" spans="1:6" ht="20.25">
      <c r="A6" s="207"/>
      <c r="B6" s="488" t="s">
        <v>457</v>
      </c>
      <c r="C6" s="488"/>
      <c r="D6" s="488"/>
      <c r="E6" s="488"/>
      <c r="F6" s="488"/>
    </row>
    <row r="7" spans="1:6" ht="15">
      <c r="A7" s="207"/>
      <c r="B7" s="155"/>
      <c r="C7" s="155"/>
      <c r="D7" s="208"/>
      <c r="E7" s="208"/>
      <c r="F7" s="208"/>
    </row>
    <row r="8" spans="1:6" ht="15" thickBot="1">
      <c r="A8" s="207"/>
      <c r="B8" s="209"/>
      <c r="C8" s="209"/>
      <c r="D8" s="210"/>
      <c r="E8" s="210"/>
      <c r="F8" s="211" t="s">
        <v>404</v>
      </c>
    </row>
    <row r="9" spans="1:6" ht="32.25" thickBot="1">
      <c r="A9" s="207"/>
      <c r="B9" s="156" t="s">
        <v>0</v>
      </c>
      <c r="C9" s="157" t="s">
        <v>405</v>
      </c>
      <c r="D9" s="158" t="s">
        <v>71</v>
      </c>
      <c r="E9" s="158" t="s">
        <v>406</v>
      </c>
      <c r="F9" s="158" t="s">
        <v>407</v>
      </c>
    </row>
    <row r="10" spans="1:6" ht="13.5" thickBot="1">
      <c r="A10" s="207"/>
      <c r="B10" s="212">
        <v>1</v>
      </c>
      <c r="C10" s="213">
        <v>2</v>
      </c>
      <c r="D10" s="214">
        <v>4</v>
      </c>
      <c r="E10" s="214">
        <v>5</v>
      </c>
      <c r="F10" s="214">
        <v>6</v>
      </c>
    </row>
    <row r="11" spans="1:6" ht="15.75">
      <c r="A11" s="207"/>
      <c r="B11" s="215" t="s">
        <v>22</v>
      </c>
      <c r="C11" s="216" t="s">
        <v>408</v>
      </c>
      <c r="D11" s="414">
        <v>6784</v>
      </c>
      <c r="E11" s="217">
        <v>6784</v>
      </c>
      <c r="F11" s="217">
        <v>6784</v>
      </c>
    </row>
    <row r="12" spans="1:6" ht="15.75">
      <c r="A12" s="207"/>
      <c r="B12" s="218" t="s">
        <v>24</v>
      </c>
      <c r="C12" s="159" t="s">
        <v>409</v>
      </c>
      <c r="D12" s="219"/>
      <c r="E12" s="219"/>
      <c r="F12" s="219"/>
    </row>
    <row r="13" spans="1:6" ht="15.75">
      <c r="A13" s="207"/>
      <c r="B13" s="218" t="s">
        <v>26</v>
      </c>
      <c r="C13" s="159" t="s">
        <v>410</v>
      </c>
      <c r="D13" s="219">
        <v>210</v>
      </c>
      <c r="E13" s="219">
        <v>210</v>
      </c>
      <c r="F13" s="219">
        <v>210</v>
      </c>
    </row>
    <row r="14" spans="1:6" ht="47.25">
      <c r="A14" s="207"/>
      <c r="B14" s="218" t="s">
        <v>28</v>
      </c>
      <c r="C14" s="159" t="s">
        <v>411</v>
      </c>
      <c r="D14" s="219">
        <v>220</v>
      </c>
      <c r="E14" s="219">
        <v>220</v>
      </c>
      <c r="F14" s="219">
        <v>220</v>
      </c>
    </row>
    <row r="15" spans="1:6" ht="15.75">
      <c r="A15" s="207"/>
      <c r="B15" s="220" t="s">
        <v>30</v>
      </c>
      <c r="C15" s="221" t="s">
        <v>412</v>
      </c>
      <c r="D15" s="222"/>
      <c r="E15" s="222"/>
      <c r="F15" s="222"/>
    </row>
    <row r="16" spans="1:6" ht="31.5">
      <c r="A16" s="207"/>
      <c r="B16" s="218" t="s">
        <v>32</v>
      </c>
      <c r="C16" s="159" t="s">
        <v>413</v>
      </c>
      <c r="D16" s="219"/>
      <c r="E16" s="219"/>
      <c r="F16" s="219"/>
    </row>
    <row r="17" spans="1:6" ht="16.5" thickBot="1">
      <c r="A17" s="207"/>
      <c r="B17" s="220" t="s">
        <v>34</v>
      </c>
      <c r="C17" s="221" t="s">
        <v>414</v>
      </c>
      <c r="D17" s="222"/>
      <c r="E17" s="222"/>
      <c r="F17" s="222"/>
    </row>
    <row r="18" spans="1:6" ht="16.5" thickBot="1">
      <c r="A18" s="207"/>
      <c r="B18" s="489" t="s">
        <v>415</v>
      </c>
      <c r="C18" s="490"/>
      <c r="D18" s="226">
        <f>SUM(D11:D17)</f>
        <v>7214</v>
      </c>
      <c r="E18" s="223">
        <f>SUM(E11:E17)</f>
        <v>7214</v>
      </c>
      <c r="F18" s="223">
        <f>SUM(F11:F17)</f>
        <v>7214</v>
      </c>
    </row>
    <row r="19" spans="1:6" ht="12.75">
      <c r="A19" s="207"/>
      <c r="B19" s="225"/>
      <c r="C19" s="225"/>
      <c r="D19" s="224"/>
      <c r="E19" s="224"/>
      <c r="F19" s="224"/>
    </row>
    <row r="20" spans="1:6" ht="30" customHeight="1">
      <c r="A20" s="207"/>
      <c r="B20" s="491" t="s">
        <v>416</v>
      </c>
      <c r="C20" s="491"/>
      <c r="D20" s="208"/>
      <c r="E20" s="208"/>
      <c r="F20" s="208"/>
    </row>
    <row r="21" spans="1:6" ht="15">
      <c r="A21" s="207"/>
      <c r="B21" s="208"/>
      <c r="C21" s="208"/>
      <c r="D21" s="208"/>
      <c r="E21" s="208"/>
      <c r="F21" s="208"/>
    </row>
    <row r="22" spans="1:6" ht="12.75">
      <c r="A22" s="207"/>
      <c r="B22" s="207"/>
      <c r="C22" s="207"/>
      <c r="D22" s="207"/>
      <c r="E22" s="207"/>
      <c r="F22" s="207"/>
    </row>
    <row r="23" spans="1:6" ht="12.75">
      <c r="A23" s="207"/>
      <c r="B23" s="207"/>
      <c r="C23" s="207"/>
      <c r="D23" s="207"/>
      <c r="E23" s="207"/>
      <c r="F23" s="207"/>
    </row>
    <row r="24" spans="1:6" ht="12.75">
      <c r="A24" s="207"/>
      <c r="B24" s="207"/>
      <c r="C24" s="207"/>
      <c r="D24" s="207"/>
      <c r="E24" s="207"/>
      <c r="F24" s="207"/>
    </row>
  </sheetData>
  <mergeCells count="4">
    <mergeCell ref="A1:C1"/>
    <mergeCell ref="B6:F6"/>
    <mergeCell ref="B18:C18"/>
    <mergeCell ref="B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B1">
      <selection activeCell="H17" sqref="H17"/>
    </sheetView>
  </sheetViews>
  <sheetFormatPr defaultColWidth="9.00390625" defaultRowHeight="12.75"/>
  <cols>
    <col min="1" max="1" width="4.625" style="0" customWidth="1"/>
    <col min="2" max="2" width="11.75390625" style="0" customWidth="1"/>
    <col min="3" max="3" width="41.1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458"/>
      <c r="B1" s="458"/>
      <c r="C1" s="458"/>
    </row>
    <row r="2" spans="1:3" ht="12.75" customHeight="1" hidden="1">
      <c r="A2" s="135"/>
      <c r="B2" s="135"/>
      <c r="C2" s="135"/>
    </row>
    <row r="3" spans="1:3" ht="20.25" hidden="1">
      <c r="A3" s="17"/>
      <c r="B3" s="18"/>
      <c r="C3" s="19"/>
    </row>
    <row r="4" spans="2:6" ht="12.75">
      <c r="B4" s="492" t="s">
        <v>599</v>
      </c>
      <c r="C4" s="492"/>
      <c r="D4" s="492"/>
      <c r="E4" s="492"/>
      <c r="F4" s="492"/>
    </row>
    <row r="5" spans="2:6" ht="12.75">
      <c r="B5" s="492"/>
      <c r="C5" s="492"/>
      <c r="D5" s="492"/>
      <c r="E5" s="492"/>
      <c r="F5" s="492"/>
    </row>
    <row r="6" spans="2:6" ht="12.75">
      <c r="B6" s="160"/>
      <c r="C6" s="160"/>
      <c r="D6" s="160"/>
      <c r="E6" s="160"/>
      <c r="F6" s="160"/>
    </row>
    <row r="7" spans="2:6" ht="13.5" thickBot="1">
      <c r="B7" s="160" t="s">
        <v>633</v>
      </c>
      <c r="C7" s="160"/>
      <c r="D7" s="160"/>
      <c r="E7" s="160"/>
      <c r="F7" s="161" t="s">
        <v>417</v>
      </c>
    </row>
    <row r="8" spans="2:6" ht="12.75">
      <c r="B8" s="493" t="s">
        <v>418</v>
      </c>
      <c r="C8" s="495" t="s">
        <v>419</v>
      </c>
      <c r="D8" s="495" t="s">
        <v>420</v>
      </c>
      <c r="E8" s="495" t="s">
        <v>421</v>
      </c>
      <c r="F8" s="497" t="s">
        <v>422</v>
      </c>
    </row>
    <row r="9" spans="2:6" ht="13.5" thickBot="1">
      <c r="B9" s="494"/>
      <c r="C9" s="496"/>
      <c r="D9" s="496"/>
      <c r="E9" s="496"/>
      <c r="F9" s="498"/>
    </row>
    <row r="10" spans="2:6" ht="16.5" thickBot="1">
      <c r="B10" s="162" t="s">
        <v>22</v>
      </c>
      <c r="C10" s="163" t="s">
        <v>423</v>
      </c>
      <c r="D10" s="164">
        <v>97541</v>
      </c>
      <c r="E10" s="185">
        <f>D10*1.03</f>
        <v>100467.23</v>
      </c>
      <c r="F10" s="185">
        <f>E10*1.03</f>
        <v>103481.2469</v>
      </c>
    </row>
    <row r="11" spans="2:6" ht="15.75">
      <c r="B11" s="166" t="s">
        <v>24</v>
      </c>
      <c r="C11" s="167" t="s">
        <v>424</v>
      </c>
      <c r="D11" s="168">
        <v>10187</v>
      </c>
      <c r="E11" s="185">
        <f>D11*1.03</f>
        <v>10492.61</v>
      </c>
      <c r="F11" s="185">
        <f>E11*1.03</f>
        <v>10807.3883</v>
      </c>
    </row>
    <row r="12" spans="2:6" ht="15.75">
      <c r="B12" s="166" t="s">
        <v>26</v>
      </c>
      <c r="C12" s="167" t="s">
        <v>425</v>
      </c>
      <c r="D12" s="168"/>
      <c r="E12" s="164"/>
      <c r="F12" s="165"/>
    </row>
    <row r="13" spans="2:6" ht="16.5" thickBot="1">
      <c r="B13" s="166" t="s">
        <v>28</v>
      </c>
      <c r="C13" s="167" t="s">
        <v>426</v>
      </c>
      <c r="D13" s="168">
        <v>7744</v>
      </c>
      <c r="E13" s="164">
        <v>7744</v>
      </c>
      <c r="F13" s="165">
        <v>7744</v>
      </c>
    </row>
    <row r="14" spans="2:6" ht="15.75">
      <c r="B14" s="166" t="s">
        <v>30</v>
      </c>
      <c r="C14" s="167" t="s">
        <v>427</v>
      </c>
      <c r="D14" s="168">
        <v>2832</v>
      </c>
      <c r="E14" s="185">
        <f>D14*1.03</f>
        <v>2916.96</v>
      </c>
      <c r="F14" s="185">
        <f>E14*1.03</f>
        <v>3004.4688</v>
      </c>
    </row>
    <row r="15" spans="2:6" ht="15.75">
      <c r="B15" s="166" t="s">
        <v>32</v>
      </c>
      <c r="C15" s="167" t="s">
        <v>428</v>
      </c>
      <c r="D15" s="168">
        <v>220</v>
      </c>
      <c r="E15" s="164">
        <v>220</v>
      </c>
      <c r="F15" s="165">
        <v>220</v>
      </c>
    </row>
    <row r="16" spans="2:6" ht="15.75">
      <c r="B16" s="166" t="s">
        <v>34</v>
      </c>
      <c r="C16" s="169" t="s">
        <v>429</v>
      </c>
      <c r="D16" s="168">
        <v>5132</v>
      </c>
      <c r="E16" s="168" t="s">
        <v>336</v>
      </c>
      <c r="F16" s="170" t="s">
        <v>336</v>
      </c>
    </row>
    <row r="17" spans="2:6" ht="15.75">
      <c r="B17" s="166" t="s">
        <v>36</v>
      </c>
      <c r="C17" s="169" t="s">
        <v>430</v>
      </c>
      <c r="D17" s="168"/>
      <c r="E17" s="168"/>
      <c r="F17" s="170"/>
    </row>
    <row r="18" spans="2:6" ht="15.75">
      <c r="B18" s="166" t="s">
        <v>38</v>
      </c>
      <c r="C18" s="171" t="s">
        <v>431</v>
      </c>
      <c r="D18" s="172">
        <f>SUM(D19:D20)</f>
        <v>0</v>
      </c>
      <c r="E18" s="172">
        <f>SUM(E19:E20)</f>
        <v>0</v>
      </c>
      <c r="F18" s="173">
        <f>SUM(F19:F20)</f>
        <v>0</v>
      </c>
    </row>
    <row r="19" spans="2:6" ht="15.75">
      <c r="B19" s="166" t="s">
        <v>40</v>
      </c>
      <c r="C19" s="169" t="s">
        <v>432</v>
      </c>
      <c r="D19" s="168"/>
      <c r="E19" s="168"/>
      <c r="F19" s="170"/>
    </row>
    <row r="20" spans="2:6" ht="15.75">
      <c r="B20" s="166" t="s">
        <v>390</v>
      </c>
      <c r="C20" s="169" t="s">
        <v>433</v>
      </c>
      <c r="D20" s="168"/>
      <c r="E20" s="168"/>
      <c r="F20" s="170"/>
    </row>
    <row r="21" spans="2:6" ht="15.75">
      <c r="B21" s="166" t="s">
        <v>392</v>
      </c>
      <c r="C21" s="171" t="s">
        <v>434</v>
      </c>
      <c r="D21" s="168"/>
      <c r="E21" s="168">
        <f>E22+E23</f>
        <v>4495</v>
      </c>
      <c r="F21" s="168">
        <f>F22+F23</f>
        <v>4869</v>
      </c>
    </row>
    <row r="22" spans="2:6" ht="15.75">
      <c r="B22" s="174"/>
      <c r="C22" s="169" t="s">
        <v>432</v>
      </c>
      <c r="D22" s="168"/>
      <c r="E22" s="168">
        <v>4495</v>
      </c>
      <c r="F22" s="170">
        <v>4869</v>
      </c>
    </row>
    <row r="23" spans="2:6" ht="15.75">
      <c r="B23" s="174"/>
      <c r="C23" s="169" t="s">
        <v>433</v>
      </c>
      <c r="D23" s="172"/>
      <c r="E23" s="172"/>
      <c r="F23" s="173"/>
    </row>
    <row r="24" spans="2:6" ht="16.5" thickBot="1">
      <c r="B24" s="175"/>
      <c r="C24" s="176" t="s">
        <v>435</v>
      </c>
      <c r="D24" s="177">
        <f>SUM(D10:D18)+D21</f>
        <v>123656</v>
      </c>
      <c r="E24" s="177">
        <f>SUM(E10:E18)+E21</f>
        <v>126335.8</v>
      </c>
      <c r="F24" s="178">
        <f>SUM(F10:F18)+F21</f>
        <v>130126.104</v>
      </c>
    </row>
    <row r="25" spans="2:6" ht="16.5" thickBot="1">
      <c r="B25" s="179"/>
      <c r="C25" s="180"/>
      <c r="D25" s="180"/>
      <c r="E25" s="180"/>
      <c r="F25" s="181"/>
    </row>
    <row r="26" spans="2:6" ht="12.75" customHeight="1">
      <c r="B26" s="499" t="s">
        <v>418</v>
      </c>
      <c r="C26" s="501" t="s">
        <v>244</v>
      </c>
      <c r="D26" s="495" t="s">
        <v>420</v>
      </c>
      <c r="E26" s="495" t="s">
        <v>421</v>
      </c>
      <c r="F26" s="497" t="s">
        <v>422</v>
      </c>
    </row>
    <row r="27" spans="2:6" ht="13.5" customHeight="1" thickBot="1">
      <c r="B27" s="500"/>
      <c r="C27" s="502"/>
      <c r="D27" s="496"/>
      <c r="E27" s="496"/>
      <c r="F27" s="498"/>
    </row>
    <row r="28" spans="2:6" ht="16.5" thickBot="1">
      <c r="B28" s="182" t="s">
        <v>22</v>
      </c>
      <c r="C28" s="183" t="s">
        <v>23</v>
      </c>
      <c r="D28" s="184">
        <v>14544</v>
      </c>
      <c r="E28" s="185">
        <f>D28*1.03</f>
        <v>14980.32</v>
      </c>
      <c r="F28" s="185">
        <f>E28*1.03</f>
        <v>15429.7296</v>
      </c>
    </row>
    <row r="29" spans="2:6" ht="16.5" thickBot="1">
      <c r="B29" s="186" t="s">
        <v>24</v>
      </c>
      <c r="C29" s="187" t="s">
        <v>436</v>
      </c>
      <c r="D29" s="188">
        <v>2576</v>
      </c>
      <c r="E29" s="185">
        <f aca="true" t="shared" si="0" ref="E29:F32">D29*1.03</f>
        <v>2653.28</v>
      </c>
      <c r="F29" s="185">
        <f t="shared" si="0"/>
        <v>2732.8784</v>
      </c>
    </row>
    <row r="30" spans="2:6" ht="16.5" thickBot="1">
      <c r="B30" s="186" t="s">
        <v>26</v>
      </c>
      <c r="C30" s="187" t="s">
        <v>60</v>
      </c>
      <c r="D30" s="188">
        <v>15062</v>
      </c>
      <c r="E30" s="185">
        <f t="shared" si="0"/>
        <v>15513.86</v>
      </c>
      <c r="F30" s="185">
        <f t="shared" si="0"/>
        <v>15979.275800000001</v>
      </c>
    </row>
    <row r="31" spans="2:6" ht="16.5" thickBot="1">
      <c r="B31" s="186" t="s">
        <v>28</v>
      </c>
      <c r="C31" s="187" t="s">
        <v>437</v>
      </c>
      <c r="D31" s="188">
        <v>16995</v>
      </c>
      <c r="E31" s="185">
        <f t="shared" si="0"/>
        <v>17504.850000000002</v>
      </c>
      <c r="F31" s="185">
        <f t="shared" si="0"/>
        <v>18029.9955</v>
      </c>
    </row>
    <row r="32" spans="2:6" ht="15.75">
      <c r="B32" s="189" t="s">
        <v>30</v>
      </c>
      <c r="C32" s="187" t="s">
        <v>438</v>
      </c>
      <c r="D32" s="188">
        <v>73479</v>
      </c>
      <c r="E32" s="185">
        <f t="shared" si="0"/>
        <v>75683.37</v>
      </c>
      <c r="F32" s="185">
        <f t="shared" si="0"/>
        <v>77953.8711</v>
      </c>
    </row>
    <row r="33" spans="2:6" ht="15.75">
      <c r="B33" s="186" t="s">
        <v>32</v>
      </c>
      <c r="C33" s="187" t="s">
        <v>439</v>
      </c>
      <c r="D33" s="188">
        <v>1000</v>
      </c>
      <c r="E33" s="168">
        <v>0</v>
      </c>
      <c r="F33" s="170"/>
    </row>
    <row r="34" spans="2:6" ht="15.75">
      <c r="B34" s="186" t="s">
        <v>34</v>
      </c>
      <c r="C34" s="187" t="s">
        <v>600</v>
      </c>
      <c r="D34" s="188"/>
      <c r="E34" s="168"/>
      <c r="F34" s="170"/>
    </row>
    <row r="35" spans="2:6" ht="15.75">
      <c r="B35" s="186" t="s">
        <v>36</v>
      </c>
      <c r="C35" s="187" t="s">
        <v>440</v>
      </c>
      <c r="D35" s="188"/>
      <c r="E35" s="168"/>
      <c r="F35" s="170"/>
    </row>
    <row r="36" spans="2:6" ht="15.75">
      <c r="B36" s="189" t="s">
        <v>38</v>
      </c>
      <c r="C36" s="187" t="s">
        <v>441</v>
      </c>
      <c r="D36" s="188"/>
      <c r="E36" s="168"/>
      <c r="F36" s="170"/>
    </row>
    <row r="37" spans="2:6" ht="16.5" thickBot="1">
      <c r="B37" s="190"/>
      <c r="C37" s="191" t="s">
        <v>442</v>
      </c>
      <c r="D37" s="177">
        <f>SUM(D28:D36)</f>
        <v>123656</v>
      </c>
      <c r="E37" s="177">
        <f>SUM(E28:E36)</f>
        <v>126335.68</v>
      </c>
      <c r="F37" s="178">
        <f>SUM(F28:F36)</f>
        <v>130125.7504</v>
      </c>
    </row>
    <row r="40" spans="5:6" ht="12.75">
      <c r="E40" s="415" t="s">
        <v>336</v>
      </c>
      <c r="F40" s="415" t="s">
        <v>336</v>
      </c>
    </row>
  </sheetData>
  <mergeCells count="12">
    <mergeCell ref="F26:F27"/>
    <mergeCell ref="B26:B27"/>
    <mergeCell ref="C26:C27"/>
    <mergeCell ref="D26:D27"/>
    <mergeCell ref="E26:E27"/>
    <mergeCell ref="A1:C1"/>
    <mergeCell ref="B4:F5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12" sqref="E12"/>
    </sheetView>
  </sheetViews>
  <sheetFormatPr defaultColWidth="9.00390625" defaultRowHeight="12.75"/>
  <cols>
    <col min="1" max="1" width="4.625" style="0" customWidth="1"/>
    <col min="2" max="2" width="14.25390625" style="0" customWidth="1"/>
    <col min="3" max="3" width="59.25390625" style="0" customWidth="1"/>
    <col min="4" max="4" width="20.1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458"/>
      <c r="B1" s="458"/>
      <c r="C1" s="458"/>
    </row>
    <row r="2" spans="1:3" ht="12.75" customHeight="1" hidden="1">
      <c r="A2" s="135"/>
      <c r="B2" s="135"/>
      <c r="C2" s="135"/>
    </row>
    <row r="3" spans="1:3" ht="20.25" hidden="1">
      <c r="A3" s="17"/>
      <c r="B3" s="18"/>
      <c r="C3" s="19"/>
    </row>
    <row r="4" ht="12.75">
      <c r="B4" t="s">
        <v>634</v>
      </c>
    </row>
    <row r="5" spans="2:4" ht="12.75">
      <c r="B5" s="192"/>
      <c r="C5" s="503" t="s">
        <v>458</v>
      </c>
      <c r="D5" s="503"/>
    </row>
    <row r="6" spans="2:4" ht="12.75">
      <c r="B6" s="192"/>
      <c r="C6" s="503"/>
      <c r="D6" s="503"/>
    </row>
    <row r="7" spans="2:4" ht="12.75">
      <c r="B7" s="192"/>
      <c r="C7" s="503"/>
      <c r="D7" s="503"/>
    </row>
    <row r="8" spans="2:4" ht="15.75" thickBot="1">
      <c r="B8" s="192"/>
      <c r="C8" s="192"/>
      <c r="D8" s="193"/>
    </row>
    <row r="9" spans="2:4" ht="15.75">
      <c r="B9" s="194" t="s">
        <v>0</v>
      </c>
      <c r="C9" s="195" t="s">
        <v>443</v>
      </c>
      <c r="D9" s="196" t="s">
        <v>444</v>
      </c>
    </row>
    <row r="10" spans="2:4" ht="15.75">
      <c r="B10" s="197" t="s">
        <v>24</v>
      </c>
      <c r="C10" s="199" t="s">
        <v>445</v>
      </c>
      <c r="D10" s="198">
        <v>89</v>
      </c>
    </row>
    <row r="11" spans="2:4" ht="15.75">
      <c r="B11" s="197" t="s">
        <v>26</v>
      </c>
      <c r="C11" s="199" t="s">
        <v>459</v>
      </c>
      <c r="D11" s="198">
        <v>1454</v>
      </c>
    </row>
    <row r="12" spans="2:4" ht="15.75">
      <c r="B12" s="197" t="s">
        <v>28</v>
      </c>
      <c r="C12" s="199" t="s">
        <v>569</v>
      </c>
      <c r="D12" s="198">
        <v>69759</v>
      </c>
    </row>
    <row r="13" spans="2:4" ht="15.75">
      <c r="B13" s="197" t="s">
        <v>30</v>
      </c>
      <c r="C13" s="199" t="s">
        <v>570</v>
      </c>
      <c r="D13" s="198">
        <v>1357</v>
      </c>
    </row>
    <row r="14" spans="2:4" ht="15.75">
      <c r="B14" s="197">
        <v>6</v>
      </c>
      <c r="C14" s="199" t="s">
        <v>571</v>
      </c>
      <c r="D14" s="198">
        <v>100</v>
      </c>
    </row>
    <row r="15" spans="2:4" ht="15.75">
      <c r="B15" s="197" t="s">
        <v>336</v>
      </c>
      <c r="C15" s="199" t="s">
        <v>336</v>
      </c>
      <c r="D15" s="198" t="s">
        <v>336</v>
      </c>
    </row>
    <row r="16" spans="2:4" ht="15.75">
      <c r="B16" s="197" t="s">
        <v>336</v>
      </c>
      <c r="C16" s="200" t="s">
        <v>446</v>
      </c>
      <c r="D16" s="201">
        <f>SUM(D10:D15)</f>
        <v>72759</v>
      </c>
    </row>
    <row r="17" spans="2:4" ht="15.75">
      <c r="B17" s="197"/>
      <c r="C17" s="202"/>
      <c r="D17" s="198"/>
    </row>
    <row r="18" spans="2:4" ht="15.75">
      <c r="B18" s="197">
        <v>7</v>
      </c>
      <c r="C18" s="202" t="s">
        <v>568</v>
      </c>
      <c r="D18" s="198">
        <v>100</v>
      </c>
    </row>
    <row r="19" spans="2:4" ht="15.75">
      <c r="B19" s="197">
        <v>8</v>
      </c>
      <c r="C19" s="202" t="s">
        <v>447</v>
      </c>
      <c r="D19" s="198">
        <v>0</v>
      </c>
    </row>
    <row r="20" spans="2:4" ht="15.75">
      <c r="B20" s="197">
        <v>9</v>
      </c>
      <c r="C20" s="202" t="s">
        <v>448</v>
      </c>
      <c r="D20" s="198">
        <v>60</v>
      </c>
    </row>
    <row r="21" spans="2:4" ht="15.75">
      <c r="B21" s="197">
        <v>10</v>
      </c>
      <c r="C21" s="202" t="s">
        <v>449</v>
      </c>
      <c r="D21" s="198">
        <v>0</v>
      </c>
    </row>
    <row r="22" spans="2:4" ht="15.75">
      <c r="B22" s="197">
        <v>11</v>
      </c>
      <c r="C22" s="396" t="s">
        <v>572</v>
      </c>
      <c r="D22" s="205">
        <v>20</v>
      </c>
    </row>
    <row r="23" spans="2:4" ht="15.75">
      <c r="B23" s="197">
        <v>12</v>
      </c>
      <c r="C23" s="395" t="s">
        <v>354</v>
      </c>
      <c r="D23" s="203">
        <v>540</v>
      </c>
    </row>
    <row r="24" spans="2:4" ht="15.75">
      <c r="B24" s="197"/>
      <c r="C24" s="395"/>
      <c r="D24" s="203"/>
    </row>
    <row r="25" spans="2:4" ht="16.5" thickBot="1">
      <c r="B25" s="197"/>
      <c r="C25" s="204" t="s">
        <v>456</v>
      </c>
      <c r="D25" s="205">
        <f>SUM(D18:D24)</f>
        <v>720</v>
      </c>
    </row>
    <row r="26" spans="2:4" ht="16.5" thickBot="1">
      <c r="B26" s="504" t="s">
        <v>395</v>
      </c>
      <c r="C26" s="505"/>
      <c r="D26" s="206">
        <f>D16+D25</f>
        <v>73479</v>
      </c>
    </row>
    <row r="27" spans="2:4" ht="15">
      <c r="B27" s="192"/>
      <c r="C27" s="192"/>
      <c r="D27" s="193"/>
    </row>
  </sheetData>
  <mergeCells count="3">
    <mergeCell ref="C5:D7"/>
    <mergeCell ref="B26:C26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P17" sqref="P17"/>
    </sheetView>
  </sheetViews>
  <sheetFormatPr defaultColWidth="9.00390625" defaultRowHeight="12.75"/>
  <cols>
    <col min="1" max="1" width="4.625" style="0" customWidth="1"/>
    <col min="2" max="2" width="21.625" style="0" customWidth="1"/>
    <col min="3" max="3" width="8.125" style="0" customWidth="1"/>
    <col min="4" max="4" width="8.625" style="0" customWidth="1"/>
    <col min="5" max="5" width="8.25390625" style="0" customWidth="1"/>
    <col min="6" max="6" width="6.75390625" style="0" customWidth="1"/>
    <col min="7" max="7" width="7.00390625" style="0" customWidth="1"/>
    <col min="8" max="8" width="8.375" style="0" customWidth="1"/>
    <col min="9" max="9" width="7.25390625" style="0" customWidth="1"/>
    <col min="10" max="10" width="8.25390625" style="0" customWidth="1"/>
    <col min="11" max="11" width="6.375" style="0" customWidth="1"/>
    <col min="12" max="13" width="7.75390625" style="0" customWidth="1"/>
  </cols>
  <sheetData>
    <row r="1" spans="1:3" ht="0.75" customHeight="1">
      <c r="A1" s="458"/>
      <c r="B1" s="458"/>
      <c r="C1" s="458"/>
    </row>
    <row r="2" spans="1:3" ht="12.75" customHeight="1" hidden="1">
      <c r="A2" s="135"/>
      <c r="B2" s="135"/>
      <c r="C2" s="135"/>
    </row>
    <row r="3" spans="1:3" ht="20.25" hidden="1">
      <c r="A3" s="17"/>
      <c r="B3" s="18"/>
      <c r="C3" s="19"/>
    </row>
    <row r="4" spans="1:15" ht="15" customHeight="1">
      <c r="A4" s="506" t="s">
        <v>512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</row>
    <row r="5" spans="1:15" ht="16.5" thickBot="1">
      <c r="A5" s="293"/>
      <c r="B5" s="294" t="s">
        <v>635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5" t="s">
        <v>480</v>
      </c>
    </row>
    <row r="6" spans="1:15" ht="36.75" thickBot="1">
      <c r="A6" s="296" t="s">
        <v>0</v>
      </c>
      <c r="B6" s="297" t="s">
        <v>1</v>
      </c>
      <c r="C6" s="297" t="s">
        <v>513</v>
      </c>
      <c r="D6" s="297" t="s">
        <v>514</v>
      </c>
      <c r="E6" s="297" t="s">
        <v>515</v>
      </c>
      <c r="F6" s="297" t="s">
        <v>516</v>
      </c>
      <c r="G6" s="297" t="s">
        <v>517</v>
      </c>
      <c r="H6" s="297" t="s">
        <v>518</v>
      </c>
      <c r="I6" s="297" t="s">
        <v>519</v>
      </c>
      <c r="J6" s="297" t="s">
        <v>520</v>
      </c>
      <c r="K6" s="297" t="s">
        <v>521</v>
      </c>
      <c r="L6" s="297" t="s">
        <v>522</v>
      </c>
      <c r="M6" s="297" t="s">
        <v>523</v>
      </c>
      <c r="N6" s="297" t="s">
        <v>524</v>
      </c>
      <c r="O6" s="298" t="s">
        <v>395</v>
      </c>
    </row>
    <row r="7" spans="1:15" ht="13.5" thickBot="1">
      <c r="A7" s="299" t="s">
        <v>22</v>
      </c>
      <c r="B7" s="508" t="s">
        <v>419</v>
      </c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10"/>
    </row>
    <row r="8" spans="1:15" ht="12.75">
      <c r="A8" s="300" t="s">
        <v>24</v>
      </c>
      <c r="B8" s="301" t="s">
        <v>426</v>
      </c>
      <c r="C8" s="302">
        <v>645</v>
      </c>
      <c r="D8" s="302">
        <v>645</v>
      </c>
      <c r="E8" s="302">
        <v>649</v>
      </c>
      <c r="F8" s="302">
        <v>645</v>
      </c>
      <c r="G8" s="302">
        <v>645</v>
      </c>
      <c r="H8" s="302">
        <v>645</v>
      </c>
      <c r="I8" s="302">
        <v>645</v>
      </c>
      <c r="J8" s="302">
        <v>645</v>
      </c>
      <c r="K8" s="302">
        <v>645</v>
      </c>
      <c r="L8" s="302">
        <v>645</v>
      </c>
      <c r="M8" s="302">
        <v>645</v>
      </c>
      <c r="N8" s="302">
        <v>645</v>
      </c>
      <c r="O8" s="303">
        <f aca="true" t="shared" si="0" ref="O8:O31">SUM(C8:N8)</f>
        <v>7744</v>
      </c>
    </row>
    <row r="9" spans="1:15" ht="12.75">
      <c r="A9" s="304" t="s">
        <v>26</v>
      </c>
      <c r="B9" s="305" t="s">
        <v>525</v>
      </c>
      <c r="C9" s="306">
        <v>258</v>
      </c>
      <c r="D9" s="306">
        <v>254</v>
      </c>
      <c r="E9" s="306">
        <v>254</v>
      </c>
      <c r="F9" s="306">
        <v>254</v>
      </c>
      <c r="G9" s="306">
        <v>254</v>
      </c>
      <c r="H9" s="306">
        <v>254</v>
      </c>
      <c r="I9" s="306">
        <v>254</v>
      </c>
      <c r="J9" s="306">
        <v>254</v>
      </c>
      <c r="K9" s="306">
        <v>254</v>
      </c>
      <c r="L9" s="306">
        <v>254</v>
      </c>
      <c r="M9" s="306">
        <v>254</v>
      </c>
      <c r="N9" s="306">
        <v>254</v>
      </c>
      <c r="O9" s="307">
        <f t="shared" si="0"/>
        <v>3052</v>
      </c>
    </row>
    <row r="10" spans="1:15" ht="12.75">
      <c r="A10" s="304" t="s">
        <v>28</v>
      </c>
      <c r="B10" s="308" t="s">
        <v>526</v>
      </c>
      <c r="C10" s="309">
        <v>8133</v>
      </c>
      <c r="D10" s="309">
        <v>8128</v>
      </c>
      <c r="E10" s="309">
        <v>8128</v>
      </c>
      <c r="F10" s="309">
        <v>8128</v>
      </c>
      <c r="G10" s="309">
        <v>8128</v>
      </c>
      <c r="H10" s="309">
        <v>8128</v>
      </c>
      <c r="I10" s="309">
        <v>8128</v>
      </c>
      <c r="J10" s="309">
        <v>8128</v>
      </c>
      <c r="K10" s="309">
        <v>8128</v>
      </c>
      <c r="L10" s="309">
        <v>8128</v>
      </c>
      <c r="M10" s="309">
        <v>8128</v>
      </c>
      <c r="N10" s="309">
        <v>8128</v>
      </c>
      <c r="O10" s="307">
        <f t="shared" si="0"/>
        <v>97541</v>
      </c>
    </row>
    <row r="11" spans="1:15" ht="12.75">
      <c r="A11" s="304" t="s">
        <v>30</v>
      </c>
      <c r="B11" s="308" t="s">
        <v>527</v>
      </c>
      <c r="C11" s="309">
        <v>110</v>
      </c>
      <c r="D11" s="309">
        <v>110</v>
      </c>
      <c r="E11" s="309">
        <v>110</v>
      </c>
      <c r="F11" s="309">
        <v>110</v>
      </c>
      <c r="G11" s="309">
        <v>110</v>
      </c>
      <c r="H11" s="309">
        <v>110</v>
      </c>
      <c r="I11" s="309">
        <v>110</v>
      </c>
      <c r="J11" s="309">
        <v>110</v>
      </c>
      <c r="K11" s="309">
        <v>110</v>
      </c>
      <c r="L11" s="309">
        <v>110</v>
      </c>
      <c r="M11" s="309">
        <v>120</v>
      </c>
      <c r="N11" s="309">
        <v>110</v>
      </c>
      <c r="O11" s="307">
        <f t="shared" si="0"/>
        <v>1330</v>
      </c>
    </row>
    <row r="12" spans="1:15" ht="12.75">
      <c r="A12" s="304" t="s">
        <v>32</v>
      </c>
      <c r="B12" s="305" t="s">
        <v>528</v>
      </c>
      <c r="C12" s="306">
        <v>2671</v>
      </c>
      <c r="D12" s="306">
        <v>2671</v>
      </c>
      <c r="E12" s="306">
        <v>2671</v>
      </c>
      <c r="F12" s="306">
        <v>1600</v>
      </c>
      <c r="G12" s="306">
        <v>1280</v>
      </c>
      <c r="H12" s="306">
        <v>1281</v>
      </c>
      <c r="I12" s="306">
        <v>1280</v>
      </c>
      <c r="J12" s="306">
        <v>107</v>
      </c>
      <c r="K12" s="306">
        <v>107</v>
      </c>
      <c r="L12" s="306">
        <v>107</v>
      </c>
      <c r="M12" s="306">
        <v>107</v>
      </c>
      <c r="N12" s="306">
        <v>107</v>
      </c>
      <c r="O12" s="307">
        <f t="shared" si="0"/>
        <v>13989</v>
      </c>
    </row>
    <row r="13" spans="1:16" ht="12.75">
      <c r="A13" s="304" t="s">
        <v>34</v>
      </c>
      <c r="B13" s="305" t="s">
        <v>529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7">
        <f t="shared" si="0"/>
        <v>0</v>
      </c>
      <c r="P13" t="s">
        <v>336</v>
      </c>
    </row>
    <row r="14" spans="1:15" ht="12.75">
      <c r="A14" s="304" t="s">
        <v>36</v>
      </c>
      <c r="B14" s="305" t="s">
        <v>530</v>
      </c>
      <c r="C14" s="306"/>
      <c r="D14" s="306"/>
      <c r="E14" s="306"/>
      <c r="F14" s="306" t="s">
        <v>336</v>
      </c>
      <c r="G14" s="306"/>
      <c r="H14" s="306"/>
      <c r="I14" s="306"/>
      <c r="J14" s="306"/>
      <c r="K14" s="306"/>
      <c r="L14" s="306" t="s">
        <v>336</v>
      </c>
      <c r="M14" s="306"/>
      <c r="N14" s="306"/>
      <c r="O14" s="307">
        <f t="shared" si="0"/>
        <v>0</v>
      </c>
    </row>
    <row r="15" spans="1:15" ht="12.75">
      <c r="A15" s="304" t="s">
        <v>38</v>
      </c>
      <c r="B15" s="305" t="s">
        <v>531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>
        <f t="shared" si="0"/>
        <v>0</v>
      </c>
    </row>
    <row r="16" spans="1:15" ht="19.5" customHeight="1">
      <c r="A16" s="304" t="s">
        <v>40</v>
      </c>
      <c r="B16" s="310" t="s">
        <v>532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7">
        <f t="shared" si="0"/>
        <v>0</v>
      </c>
    </row>
    <row r="17" spans="1:15" ht="13.5" thickBot="1">
      <c r="A17" s="304" t="s">
        <v>390</v>
      </c>
      <c r="B17" s="305" t="s">
        <v>533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7">
        <f t="shared" si="0"/>
        <v>0</v>
      </c>
    </row>
    <row r="18" spans="1:15" ht="13.5" thickBot="1">
      <c r="A18" s="304" t="s">
        <v>392</v>
      </c>
      <c r="B18" s="311" t="s">
        <v>367</v>
      </c>
      <c r="C18" s="312">
        <f aca="true" t="shared" si="1" ref="C18:N18">SUM(C8:C17)</f>
        <v>11817</v>
      </c>
      <c r="D18" s="312">
        <f t="shared" si="1"/>
        <v>11808</v>
      </c>
      <c r="E18" s="312">
        <f t="shared" si="1"/>
        <v>11812</v>
      </c>
      <c r="F18" s="312">
        <f t="shared" si="1"/>
        <v>10737</v>
      </c>
      <c r="G18" s="312">
        <f t="shared" si="1"/>
        <v>10417</v>
      </c>
      <c r="H18" s="312">
        <f t="shared" si="1"/>
        <v>10418</v>
      </c>
      <c r="I18" s="312">
        <f t="shared" si="1"/>
        <v>10417</v>
      </c>
      <c r="J18" s="312">
        <f t="shared" si="1"/>
        <v>9244</v>
      </c>
      <c r="K18" s="312">
        <f t="shared" si="1"/>
        <v>9244</v>
      </c>
      <c r="L18" s="312">
        <f t="shared" si="1"/>
        <v>9244</v>
      </c>
      <c r="M18" s="312">
        <f t="shared" si="1"/>
        <v>9254</v>
      </c>
      <c r="N18" s="312">
        <f t="shared" si="1"/>
        <v>9244</v>
      </c>
      <c r="O18" s="313">
        <f>SUM(C18:N18)</f>
        <v>123656</v>
      </c>
    </row>
    <row r="19" spans="1:15" ht="13.5" thickBot="1">
      <c r="A19" s="304" t="s">
        <v>450</v>
      </c>
      <c r="B19" s="508" t="s">
        <v>244</v>
      </c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10"/>
    </row>
    <row r="20" spans="1:15" ht="12.75">
      <c r="A20" s="304" t="s">
        <v>393</v>
      </c>
      <c r="B20" s="308" t="s">
        <v>23</v>
      </c>
      <c r="C20" s="309">
        <v>3244</v>
      </c>
      <c r="D20" s="309">
        <v>3244</v>
      </c>
      <c r="E20" s="309">
        <v>3244</v>
      </c>
      <c r="F20" s="309">
        <v>1212</v>
      </c>
      <c r="G20" s="309">
        <v>450</v>
      </c>
      <c r="H20" s="309">
        <v>450</v>
      </c>
      <c r="I20" s="309">
        <v>450</v>
      </c>
      <c r="J20" s="309">
        <v>450</v>
      </c>
      <c r="K20" s="309">
        <v>450</v>
      </c>
      <c r="L20" s="309">
        <v>450</v>
      </c>
      <c r="M20" s="309">
        <v>450</v>
      </c>
      <c r="N20" s="309">
        <v>450</v>
      </c>
      <c r="O20" s="314">
        <f t="shared" si="0"/>
        <v>14544</v>
      </c>
    </row>
    <row r="21" spans="1:15" ht="36.75" customHeight="1">
      <c r="A21" s="304" t="s">
        <v>451</v>
      </c>
      <c r="B21" s="310" t="s">
        <v>247</v>
      </c>
      <c r="C21" s="306">
        <v>451</v>
      </c>
      <c r="D21" s="306">
        <v>451</v>
      </c>
      <c r="E21" s="306">
        <v>451</v>
      </c>
      <c r="F21" s="306">
        <v>255</v>
      </c>
      <c r="G21" s="306">
        <v>121</v>
      </c>
      <c r="H21" s="306">
        <v>121</v>
      </c>
      <c r="I21" s="306">
        <v>121</v>
      </c>
      <c r="J21" s="306">
        <v>121</v>
      </c>
      <c r="K21" s="306">
        <v>121</v>
      </c>
      <c r="L21" s="306">
        <v>121</v>
      </c>
      <c r="M21" s="306">
        <v>121</v>
      </c>
      <c r="N21" s="306">
        <v>121</v>
      </c>
      <c r="O21" s="307">
        <f t="shared" si="0"/>
        <v>2576</v>
      </c>
    </row>
    <row r="22" spans="1:15" ht="12.75">
      <c r="A22" s="304" t="s">
        <v>452</v>
      </c>
      <c r="B22" s="305" t="s">
        <v>60</v>
      </c>
      <c r="C22" s="306">
        <v>855</v>
      </c>
      <c r="D22" s="306">
        <v>1255</v>
      </c>
      <c r="E22" s="306">
        <v>1255</v>
      </c>
      <c r="F22" s="306">
        <v>1255</v>
      </c>
      <c r="G22" s="306">
        <v>1255</v>
      </c>
      <c r="H22" s="306">
        <v>1257</v>
      </c>
      <c r="I22" s="306">
        <v>1255</v>
      </c>
      <c r="J22" s="306">
        <v>1655</v>
      </c>
      <c r="K22" s="306">
        <v>1255</v>
      </c>
      <c r="L22" s="306">
        <v>1255</v>
      </c>
      <c r="M22" s="306">
        <v>1255</v>
      </c>
      <c r="N22" s="306">
        <v>1255</v>
      </c>
      <c r="O22" s="307">
        <f t="shared" si="0"/>
        <v>15062</v>
      </c>
    </row>
    <row r="23" spans="1:15" ht="12.75">
      <c r="A23" s="304" t="s">
        <v>453</v>
      </c>
      <c r="B23" s="305" t="s">
        <v>437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7">
        <f t="shared" si="0"/>
        <v>0</v>
      </c>
    </row>
    <row r="24" spans="1:15" ht="12.75">
      <c r="A24" s="304" t="s">
        <v>454</v>
      </c>
      <c r="B24" s="305" t="s">
        <v>534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7">
        <f t="shared" si="0"/>
        <v>0</v>
      </c>
    </row>
    <row r="25" spans="1:17" ht="12.75">
      <c r="A25" s="304" t="s">
        <v>455</v>
      </c>
      <c r="B25" s="305" t="s">
        <v>535</v>
      </c>
      <c r="C25" s="306">
        <v>310</v>
      </c>
      <c r="D25" s="306">
        <v>310</v>
      </c>
      <c r="E25" s="306">
        <v>310</v>
      </c>
      <c r="F25" s="306">
        <v>310</v>
      </c>
      <c r="G25" s="306">
        <v>310</v>
      </c>
      <c r="H25" s="306">
        <v>310</v>
      </c>
      <c r="I25" s="306">
        <v>310</v>
      </c>
      <c r="J25" s="306">
        <v>310</v>
      </c>
      <c r="K25" s="306">
        <v>310</v>
      </c>
      <c r="L25" s="306">
        <v>310</v>
      </c>
      <c r="M25" s="306">
        <v>310</v>
      </c>
      <c r="N25" s="306">
        <v>310</v>
      </c>
      <c r="O25" s="307">
        <f t="shared" si="0"/>
        <v>3720</v>
      </c>
      <c r="Q25" t="s">
        <v>336</v>
      </c>
    </row>
    <row r="26" spans="1:15" ht="39.75" customHeight="1">
      <c r="A26" s="304" t="s">
        <v>536</v>
      </c>
      <c r="B26" s="310" t="s">
        <v>537</v>
      </c>
      <c r="C26" s="306">
        <v>1419</v>
      </c>
      <c r="D26" s="306">
        <v>1416</v>
      </c>
      <c r="E26" s="306">
        <v>1416</v>
      </c>
      <c r="F26" s="306">
        <v>1416</v>
      </c>
      <c r="G26" s="306">
        <v>1416</v>
      </c>
      <c r="H26" s="306">
        <v>1416</v>
      </c>
      <c r="I26" s="306">
        <v>1416</v>
      </c>
      <c r="J26" s="306">
        <v>1416</v>
      </c>
      <c r="K26" s="306">
        <v>1416</v>
      </c>
      <c r="L26" s="306">
        <v>1416</v>
      </c>
      <c r="M26" s="306">
        <v>1416</v>
      </c>
      <c r="N26" s="306">
        <v>1416</v>
      </c>
      <c r="O26" s="307">
        <f t="shared" si="0"/>
        <v>16995</v>
      </c>
    </row>
    <row r="27" spans="1:15" ht="12.75">
      <c r="A27" s="304" t="s">
        <v>538</v>
      </c>
      <c r="B27" s="305" t="s">
        <v>440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7">
        <f t="shared" si="0"/>
        <v>0</v>
      </c>
    </row>
    <row r="28" spans="1:15" ht="12.75">
      <c r="A28" s="304" t="s">
        <v>539</v>
      </c>
      <c r="B28" s="305" t="s">
        <v>540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7">
        <f t="shared" si="0"/>
        <v>0</v>
      </c>
    </row>
    <row r="29" spans="1:15" ht="12.75">
      <c r="A29" s="304" t="s">
        <v>541</v>
      </c>
      <c r="B29" s="305" t="s">
        <v>439</v>
      </c>
      <c r="C29" s="306"/>
      <c r="D29" s="306" t="s">
        <v>336</v>
      </c>
      <c r="E29" s="306"/>
      <c r="F29" s="306" t="s">
        <v>336</v>
      </c>
      <c r="G29" s="306"/>
      <c r="H29" s="306">
        <v>500</v>
      </c>
      <c r="I29" s="306">
        <v>500</v>
      </c>
      <c r="J29" s="306"/>
      <c r="K29" s="306" t="s">
        <v>336</v>
      </c>
      <c r="L29" s="306"/>
      <c r="M29" s="306"/>
      <c r="N29" s="306"/>
      <c r="O29" s="307">
        <f t="shared" si="0"/>
        <v>1000</v>
      </c>
    </row>
    <row r="30" spans="1:15" ht="13.5" thickBot="1">
      <c r="A30" s="304" t="s">
        <v>542</v>
      </c>
      <c r="B30" s="305" t="s">
        <v>543</v>
      </c>
      <c r="C30" s="306">
        <v>5813</v>
      </c>
      <c r="D30" s="306">
        <v>5813</v>
      </c>
      <c r="E30" s="306">
        <v>5813</v>
      </c>
      <c r="F30" s="306">
        <v>5813</v>
      </c>
      <c r="G30" s="306">
        <v>5813</v>
      </c>
      <c r="H30" s="306">
        <v>5813</v>
      </c>
      <c r="I30" s="306">
        <v>5813</v>
      </c>
      <c r="J30" s="306">
        <v>5813</v>
      </c>
      <c r="K30" s="306">
        <v>5816</v>
      </c>
      <c r="L30" s="306">
        <v>5813</v>
      </c>
      <c r="M30" s="306">
        <v>5813</v>
      </c>
      <c r="N30" s="306">
        <v>5813</v>
      </c>
      <c r="O30" s="307">
        <f t="shared" si="0"/>
        <v>69759</v>
      </c>
    </row>
    <row r="31" spans="1:15" ht="13.5" thickBot="1">
      <c r="A31" s="304" t="s">
        <v>544</v>
      </c>
      <c r="B31" s="311" t="s">
        <v>345</v>
      </c>
      <c r="C31" s="312">
        <f aca="true" t="shared" si="2" ref="C31:N31">SUM(C20:C30)</f>
        <v>12092</v>
      </c>
      <c r="D31" s="312">
        <f t="shared" si="2"/>
        <v>12489</v>
      </c>
      <c r="E31" s="312">
        <f t="shared" si="2"/>
        <v>12489</v>
      </c>
      <c r="F31" s="312">
        <f t="shared" si="2"/>
        <v>10261</v>
      </c>
      <c r="G31" s="312">
        <f t="shared" si="2"/>
        <v>9365</v>
      </c>
      <c r="H31" s="312">
        <f t="shared" si="2"/>
        <v>9867</v>
      </c>
      <c r="I31" s="312">
        <f t="shared" si="2"/>
        <v>9865</v>
      </c>
      <c r="J31" s="312">
        <f t="shared" si="2"/>
        <v>9765</v>
      </c>
      <c r="K31" s="312">
        <f t="shared" si="2"/>
        <v>9368</v>
      </c>
      <c r="L31" s="312">
        <f t="shared" si="2"/>
        <v>9365</v>
      </c>
      <c r="M31" s="312">
        <f t="shared" si="2"/>
        <v>9365</v>
      </c>
      <c r="N31" s="312">
        <f t="shared" si="2"/>
        <v>9365</v>
      </c>
      <c r="O31" s="313">
        <f t="shared" si="0"/>
        <v>123656</v>
      </c>
    </row>
    <row r="32" spans="1:15" ht="13.5" thickBot="1">
      <c r="A32" s="304" t="s">
        <v>545</v>
      </c>
      <c r="B32" s="315" t="s">
        <v>546</v>
      </c>
      <c r="C32" s="316">
        <f aca="true" t="shared" si="3" ref="C32:O32">C18-C31</f>
        <v>-275</v>
      </c>
      <c r="D32" s="316">
        <f t="shared" si="3"/>
        <v>-681</v>
      </c>
      <c r="E32" s="316">
        <f t="shared" si="3"/>
        <v>-677</v>
      </c>
      <c r="F32" s="316">
        <f t="shared" si="3"/>
        <v>476</v>
      </c>
      <c r="G32" s="316">
        <f t="shared" si="3"/>
        <v>1052</v>
      </c>
      <c r="H32" s="316">
        <f t="shared" si="3"/>
        <v>551</v>
      </c>
      <c r="I32" s="316">
        <f t="shared" si="3"/>
        <v>552</v>
      </c>
      <c r="J32" s="316">
        <f t="shared" si="3"/>
        <v>-521</v>
      </c>
      <c r="K32" s="316">
        <f t="shared" si="3"/>
        <v>-124</v>
      </c>
      <c r="L32" s="316">
        <f t="shared" si="3"/>
        <v>-121</v>
      </c>
      <c r="M32" s="316">
        <f t="shared" si="3"/>
        <v>-111</v>
      </c>
      <c r="N32" s="316">
        <f t="shared" si="3"/>
        <v>-121</v>
      </c>
      <c r="O32" s="317">
        <f t="shared" si="3"/>
        <v>0</v>
      </c>
    </row>
    <row r="33" spans="1:15" ht="15.75">
      <c r="A33" s="318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3"/>
    </row>
  </sheetData>
  <mergeCells count="4">
    <mergeCell ref="A1:C1"/>
    <mergeCell ref="A4:O4"/>
    <mergeCell ref="B7:O7"/>
    <mergeCell ref="B19:O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25"/>
  <sheetViews>
    <sheetView tabSelected="1" workbookViewId="0" topLeftCell="B1">
      <selection activeCell="E7" sqref="E7"/>
    </sheetView>
  </sheetViews>
  <sheetFormatPr defaultColWidth="9.00390625" defaultRowHeight="12.75"/>
  <cols>
    <col min="1" max="1" width="4.625" style="0" hidden="1" customWidth="1"/>
    <col min="2" max="2" width="15.25390625" style="0" customWidth="1"/>
    <col min="3" max="3" width="40.375" style="0" customWidth="1"/>
    <col min="4" max="4" width="25.00390625" style="0" customWidth="1"/>
    <col min="5" max="5" width="14.875" style="0" customWidth="1"/>
    <col min="6" max="6" width="12.875" style="0" customWidth="1"/>
    <col min="7" max="7" width="13.375" style="0" customWidth="1"/>
  </cols>
  <sheetData>
    <row r="2" ht="12.75">
      <c r="B2" s="139" t="s">
        <v>623</v>
      </c>
    </row>
    <row r="4" spans="2:4" ht="15.75" thickBot="1">
      <c r="B4" s="444" t="s">
        <v>636</v>
      </c>
      <c r="C4" s="424"/>
      <c r="D4" s="425" t="s">
        <v>602</v>
      </c>
    </row>
    <row r="5" spans="2:4" ht="13.5" thickBot="1">
      <c r="B5" s="426" t="s">
        <v>0</v>
      </c>
      <c r="C5" s="427" t="s">
        <v>603</v>
      </c>
      <c r="D5" s="428" t="s">
        <v>604</v>
      </c>
    </row>
    <row r="6" spans="2:4" ht="13.5" thickBot="1">
      <c r="B6" s="429">
        <v>1</v>
      </c>
      <c r="C6" s="23">
        <v>2</v>
      </c>
      <c r="D6" s="430">
        <v>4</v>
      </c>
    </row>
    <row r="7" spans="2:4" ht="22.5">
      <c r="B7" s="431" t="s">
        <v>22</v>
      </c>
      <c r="C7" s="432" t="s">
        <v>605</v>
      </c>
      <c r="D7" s="433"/>
    </row>
    <row r="8" spans="2:4" ht="22.5">
      <c r="B8" s="434" t="s">
        <v>24</v>
      </c>
      <c r="C8" s="435" t="s">
        <v>606</v>
      </c>
      <c r="D8" s="436"/>
    </row>
    <row r="9" spans="2:4" ht="22.5">
      <c r="B9" s="434" t="s">
        <v>26</v>
      </c>
      <c r="C9" s="435" t="s">
        <v>607</v>
      </c>
      <c r="D9" s="436"/>
    </row>
    <row r="10" spans="2:4" ht="22.5">
      <c r="B10" s="434" t="s">
        <v>28</v>
      </c>
      <c r="C10" s="435" t="s">
        <v>608</v>
      </c>
      <c r="D10" s="436"/>
    </row>
    <row r="11" spans="2:4" ht="22.5">
      <c r="B11" s="434" t="s">
        <v>30</v>
      </c>
      <c r="C11" s="435" t="s">
        <v>609</v>
      </c>
      <c r="D11" s="436"/>
    </row>
    <row r="12" spans="2:4" ht="12.75">
      <c r="B12" s="434" t="s">
        <v>32</v>
      </c>
      <c r="C12" s="435" t="s">
        <v>610</v>
      </c>
      <c r="D12" s="436"/>
    </row>
    <row r="13" spans="2:4" ht="12.75">
      <c r="B13" s="434" t="s">
        <v>34</v>
      </c>
      <c r="C13" s="437" t="s">
        <v>611</v>
      </c>
      <c r="D13" s="436"/>
    </row>
    <row r="14" spans="2:4" ht="12.75">
      <c r="B14" s="434" t="s">
        <v>36</v>
      </c>
      <c r="C14" s="437" t="s">
        <v>612</v>
      </c>
      <c r="D14" s="436"/>
    </row>
    <row r="15" spans="2:4" ht="12.75">
      <c r="B15" s="434" t="s">
        <v>38</v>
      </c>
      <c r="C15" s="437" t="s">
        <v>613</v>
      </c>
      <c r="D15" s="436">
        <v>132</v>
      </c>
    </row>
    <row r="16" spans="2:4" ht="12.75">
      <c r="B16" s="434" t="s">
        <v>40</v>
      </c>
      <c r="C16" s="437" t="s">
        <v>614</v>
      </c>
      <c r="D16" s="436"/>
    </row>
    <row r="17" spans="2:4" ht="12.75">
      <c r="B17" s="434" t="s">
        <v>390</v>
      </c>
      <c r="C17" s="437" t="s">
        <v>615</v>
      </c>
      <c r="D17" s="436"/>
    </row>
    <row r="18" spans="2:4" ht="22.5">
      <c r="B18" s="434" t="s">
        <v>392</v>
      </c>
      <c r="C18" s="437" t="s">
        <v>616</v>
      </c>
      <c r="D18" s="436"/>
    </row>
    <row r="19" spans="2:4" ht="12.75">
      <c r="B19" s="434" t="s">
        <v>450</v>
      </c>
      <c r="C19" s="435" t="s">
        <v>617</v>
      </c>
      <c r="D19" s="436">
        <v>52</v>
      </c>
    </row>
    <row r="20" spans="2:4" ht="12.75">
      <c r="B20" s="434" t="s">
        <v>393</v>
      </c>
      <c r="C20" s="435" t="s">
        <v>618</v>
      </c>
      <c r="D20" s="436"/>
    </row>
    <row r="21" spans="2:4" ht="12.75">
      <c r="B21" s="434" t="s">
        <v>451</v>
      </c>
      <c r="C21" s="435" t="s">
        <v>619</v>
      </c>
      <c r="D21" s="436"/>
    </row>
    <row r="22" spans="2:4" ht="12.75">
      <c r="B22" s="434" t="s">
        <v>452</v>
      </c>
      <c r="C22" s="435" t="s">
        <v>620</v>
      </c>
      <c r="D22" s="436"/>
    </row>
    <row r="23" spans="2:4" ht="13.5" thickBot="1">
      <c r="B23" s="434" t="s">
        <v>453</v>
      </c>
      <c r="C23" s="435" t="s">
        <v>621</v>
      </c>
      <c r="D23" s="436"/>
    </row>
    <row r="24" spans="2:4" ht="13.5" thickBot="1">
      <c r="B24" s="438" t="s">
        <v>622</v>
      </c>
      <c r="C24" s="439" t="s">
        <v>395</v>
      </c>
      <c r="D24" s="440">
        <f>SUM(D7:D23)</f>
        <v>184</v>
      </c>
    </row>
    <row r="25" spans="2:4" ht="12.75">
      <c r="B25" s="441"/>
      <c r="C25" s="511"/>
      <c r="D25" s="511"/>
    </row>
  </sheetData>
  <mergeCells count="1">
    <mergeCell ref="C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C3" sqref="C3"/>
    </sheetView>
  </sheetViews>
  <sheetFormatPr defaultColWidth="9.00390625" defaultRowHeight="12.75"/>
  <cols>
    <col min="1" max="1" width="19.375" style="0" customWidth="1"/>
    <col min="2" max="2" width="19.75390625" style="0" customWidth="1"/>
    <col min="3" max="3" width="62.25390625" style="0" customWidth="1"/>
  </cols>
  <sheetData>
    <row r="3" ht="12.75">
      <c r="C3" t="s">
        <v>624</v>
      </c>
    </row>
    <row r="4" ht="13.5" thickBot="1"/>
    <row r="5" spans="1:3" ht="12.75">
      <c r="A5" s="450" t="s">
        <v>369</v>
      </c>
      <c r="B5" s="451"/>
      <c r="C5" s="452"/>
    </row>
    <row r="6" spans="1:3" ht="13.5" thickBot="1">
      <c r="A6" s="453"/>
      <c r="B6" s="454"/>
      <c r="C6" s="455"/>
    </row>
    <row r="7" spans="1:3" ht="12.75">
      <c r="A7" s="14"/>
      <c r="B7" s="14"/>
      <c r="C7" s="15"/>
    </row>
    <row r="8" spans="1:3" ht="15.75">
      <c r="A8" s="125" t="s">
        <v>61</v>
      </c>
      <c r="B8" s="125" t="s">
        <v>62</v>
      </c>
      <c r="C8" s="125" t="s">
        <v>63</v>
      </c>
    </row>
    <row r="9" spans="1:3" ht="15.75">
      <c r="A9" s="126" t="s">
        <v>64</v>
      </c>
      <c r="B9" s="16"/>
      <c r="C9" s="127" t="s">
        <v>65</v>
      </c>
    </row>
    <row r="10" spans="1:3" ht="12.75">
      <c r="A10" s="128"/>
      <c r="B10" s="128"/>
      <c r="C10" s="128"/>
    </row>
  </sheetData>
  <mergeCells count="1">
    <mergeCell ref="A5:C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1"/>
  <sheetViews>
    <sheetView workbookViewId="0" topLeftCell="A1">
      <selection activeCell="H4" sqref="H4"/>
    </sheetView>
  </sheetViews>
  <sheetFormatPr defaultColWidth="9.00390625" defaultRowHeight="12.75"/>
  <cols>
    <col min="2" max="2" width="37.125" style="0" customWidth="1"/>
    <col min="3" max="3" width="23.75390625" style="0" customWidth="1"/>
    <col min="4" max="4" width="12.00390625" style="0" customWidth="1"/>
    <col min="6" max="6" width="11.00390625" style="0" customWidth="1"/>
  </cols>
  <sheetData>
    <row r="1" spans="1:5" ht="12.75" customHeight="1">
      <c r="A1" s="458" t="s">
        <v>370</v>
      </c>
      <c r="B1" s="458"/>
      <c r="C1" s="458"/>
      <c r="E1" t="s">
        <v>625</v>
      </c>
    </row>
    <row r="2" spans="1:3" ht="12.75">
      <c r="A2" s="458" t="s">
        <v>66</v>
      </c>
      <c r="B2" s="458"/>
      <c r="C2" s="458"/>
    </row>
    <row r="3" spans="1:3" ht="21" thickBot="1">
      <c r="A3" s="17"/>
      <c r="B3" s="18" t="s">
        <v>67</v>
      </c>
      <c r="C3" s="19" t="s">
        <v>68</v>
      </c>
    </row>
    <row r="4" spans="1:6" ht="48" thickBot="1">
      <c r="A4" s="20" t="s">
        <v>69</v>
      </c>
      <c r="B4" s="21" t="s">
        <v>70</v>
      </c>
      <c r="C4" s="323" t="s">
        <v>71</v>
      </c>
      <c r="D4" s="355" t="s">
        <v>565</v>
      </c>
      <c r="E4" s="355" t="s">
        <v>567</v>
      </c>
      <c r="F4" s="355" t="s">
        <v>566</v>
      </c>
    </row>
    <row r="5" spans="1:6" ht="13.5" thickBot="1">
      <c r="A5" s="22">
        <v>1</v>
      </c>
      <c r="B5" s="23">
        <v>2</v>
      </c>
      <c r="C5" s="324">
        <v>3</v>
      </c>
      <c r="D5" s="128"/>
      <c r="E5" s="128"/>
      <c r="F5" s="356"/>
    </row>
    <row r="6" spans="1:6" ht="29.25" thickBot="1">
      <c r="A6" s="24" t="s">
        <v>22</v>
      </c>
      <c r="B6" s="25" t="s">
        <v>72</v>
      </c>
      <c r="C6" s="325">
        <f>+C7+C8+C9+C10+C11+C12</f>
        <v>97541</v>
      </c>
      <c r="D6" s="325">
        <f>+D7+D8+D9+D10+D11+D12</f>
        <v>81421</v>
      </c>
      <c r="E6" s="325">
        <f>+E7+E8+E9+E10+E11+E12</f>
        <v>16120</v>
      </c>
      <c r="F6" s="357">
        <f>+F7+F8+F9+F10+F11+F12</f>
        <v>0</v>
      </c>
    </row>
    <row r="7" spans="1:6" ht="30">
      <c r="A7" s="26" t="s">
        <v>73</v>
      </c>
      <c r="B7" s="27" t="s">
        <v>74</v>
      </c>
      <c r="C7" s="326">
        <v>9685</v>
      </c>
      <c r="D7" s="358">
        <v>9685</v>
      </c>
      <c r="E7" s="358"/>
      <c r="F7" s="363"/>
    </row>
    <row r="8" spans="1:6" ht="30">
      <c r="A8" s="28" t="s">
        <v>75</v>
      </c>
      <c r="B8" s="29" t="s">
        <v>76</v>
      </c>
      <c r="C8" s="327">
        <v>68680</v>
      </c>
      <c r="D8" s="359">
        <v>68680</v>
      </c>
      <c r="E8" s="361"/>
      <c r="F8" s="361"/>
    </row>
    <row r="9" spans="1:6" ht="30">
      <c r="A9" s="28" t="s">
        <v>77</v>
      </c>
      <c r="B9" s="29" t="s">
        <v>78</v>
      </c>
      <c r="C9" s="327">
        <v>18425</v>
      </c>
      <c r="D9" s="361">
        <v>2305</v>
      </c>
      <c r="E9" s="361">
        <v>16120</v>
      </c>
      <c r="F9" s="361"/>
    </row>
    <row r="10" spans="1:6" ht="30">
      <c r="A10" s="28" t="s">
        <v>79</v>
      </c>
      <c r="B10" s="29" t="s">
        <v>80</v>
      </c>
      <c r="C10" s="327">
        <v>751</v>
      </c>
      <c r="D10" s="362">
        <v>751</v>
      </c>
      <c r="E10" s="361"/>
      <c r="F10" s="361"/>
    </row>
    <row r="11" spans="1:6" ht="30">
      <c r="A11" s="28" t="s">
        <v>81</v>
      </c>
      <c r="B11" s="29" t="s">
        <v>82</v>
      </c>
      <c r="C11" s="327"/>
      <c r="D11" s="361"/>
      <c r="E11" s="361"/>
      <c r="F11" s="361"/>
    </row>
    <row r="12" spans="1:6" ht="30.75" thickBot="1">
      <c r="A12" s="30" t="s">
        <v>83</v>
      </c>
      <c r="B12" s="31" t="s">
        <v>84</v>
      </c>
      <c r="C12" s="327"/>
      <c r="D12" s="361"/>
      <c r="E12" s="361"/>
      <c r="F12" s="364"/>
    </row>
    <row r="13" spans="1:6" ht="43.5" thickBot="1">
      <c r="A13" s="24" t="s">
        <v>24</v>
      </c>
      <c r="B13" s="32" t="s">
        <v>85</v>
      </c>
      <c r="C13" s="325">
        <f>+C14+C15+C16+C17+C18</f>
        <v>15319</v>
      </c>
      <c r="D13" s="325">
        <f>+D14+D15+D16+D17+D18</f>
        <v>15319</v>
      </c>
      <c r="E13" s="325">
        <f>+E14+E15+E16+E17+E18</f>
        <v>0</v>
      </c>
      <c r="F13" s="357">
        <f>+F14+F15+F16+F17+F18</f>
        <v>0</v>
      </c>
    </row>
    <row r="14" spans="1:6" ht="15">
      <c r="A14" s="26" t="s">
        <v>86</v>
      </c>
      <c r="B14" s="27" t="s">
        <v>87</v>
      </c>
      <c r="C14" s="326"/>
      <c r="D14" s="361"/>
      <c r="E14" s="361"/>
      <c r="F14" s="363"/>
    </row>
    <row r="15" spans="1:6" ht="30">
      <c r="A15" s="28" t="s">
        <v>88</v>
      </c>
      <c r="B15" s="29" t="s">
        <v>89</v>
      </c>
      <c r="C15" s="327"/>
      <c r="D15" s="361"/>
      <c r="E15" s="361"/>
      <c r="F15" s="361"/>
    </row>
    <row r="16" spans="1:6" ht="30">
      <c r="A16" s="28" t="s">
        <v>90</v>
      </c>
      <c r="B16" s="29" t="s">
        <v>91</v>
      </c>
      <c r="C16" s="327">
        <v>0</v>
      </c>
      <c r="D16" s="361"/>
      <c r="E16" s="361"/>
      <c r="F16" s="361"/>
    </row>
    <row r="17" spans="1:6" ht="30">
      <c r="A17" s="28" t="s">
        <v>92</v>
      </c>
      <c r="B17" s="29" t="s">
        <v>93</v>
      </c>
      <c r="C17" s="327">
        <v>5132</v>
      </c>
      <c r="D17" s="359">
        <v>5132</v>
      </c>
      <c r="E17" s="360">
        <v>0</v>
      </c>
      <c r="F17" s="360">
        <v>0</v>
      </c>
    </row>
    <row r="18" spans="1:6" ht="30">
      <c r="A18" s="28" t="s">
        <v>94</v>
      </c>
      <c r="B18" s="29" t="s">
        <v>95</v>
      </c>
      <c r="C18" s="327">
        <f>SUM(C19:C23)</f>
        <v>10187</v>
      </c>
      <c r="D18" s="359">
        <f>SUM(D19:D23)</f>
        <v>10187</v>
      </c>
      <c r="E18" s="327">
        <f>SUM(E19:E23)</f>
        <v>0</v>
      </c>
      <c r="F18" s="34">
        <f>SUM(F19:F23)</f>
        <v>0</v>
      </c>
    </row>
    <row r="19" spans="1:6" ht="31.5">
      <c r="A19" s="28" t="s">
        <v>96</v>
      </c>
      <c r="B19" s="33" t="s">
        <v>97</v>
      </c>
      <c r="C19" s="328">
        <v>1330</v>
      </c>
      <c r="D19" s="361">
        <v>1330</v>
      </c>
      <c r="E19" s="361"/>
      <c r="F19" s="361"/>
    </row>
    <row r="20" spans="1:6" ht="31.5">
      <c r="A20" s="28" t="s">
        <v>98</v>
      </c>
      <c r="B20" s="33" t="s">
        <v>99</v>
      </c>
      <c r="C20" s="327">
        <v>7575</v>
      </c>
      <c r="D20" s="361">
        <v>7575</v>
      </c>
      <c r="E20" s="361"/>
      <c r="F20" s="361"/>
    </row>
    <row r="21" spans="1:6" ht="31.5">
      <c r="A21" s="28" t="s">
        <v>100</v>
      </c>
      <c r="B21" s="33" t="s">
        <v>101</v>
      </c>
      <c r="C21" s="327">
        <v>1282</v>
      </c>
      <c r="D21" s="361">
        <v>1282</v>
      </c>
      <c r="E21" s="361"/>
      <c r="F21" s="361"/>
    </row>
    <row r="22" spans="1:6" ht="31.5">
      <c r="A22" s="28" t="s">
        <v>102</v>
      </c>
      <c r="B22" s="33" t="s">
        <v>103</v>
      </c>
      <c r="C22" s="327"/>
      <c r="D22" s="361"/>
      <c r="E22" s="361"/>
      <c r="F22" s="361"/>
    </row>
    <row r="23" spans="1:6" ht="16.5" thickBot="1">
      <c r="A23" s="28" t="s">
        <v>104</v>
      </c>
      <c r="B23" s="33" t="s">
        <v>105</v>
      </c>
      <c r="C23" s="327"/>
      <c r="D23" s="361"/>
      <c r="E23" s="361"/>
      <c r="F23" s="361"/>
    </row>
    <row r="24" spans="1:6" ht="43.5" thickBot="1">
      <c r="A24" s="24" t="s">
        <v>26</v>
      </c>
      <c r="B24" s="25" t="s">
        <v>106</v>
      </c>
      <c r="C24" s="329">
        <f>+C25+C26+C27+C28+C29</f>
        <v>0</v>
      </c>
      <c r="D24" s="361"/>
      <c r="E24" s="361"/>
      <c r="F24" s="361"/>
    </row>
    <row r="25" spans="1:6" ht="30">
      <c r="A25" s="26" t="s">
        <v>107</v>
      </c>
      <c r="B25" s="27" t="s">
        <v>108</v>
      </c>
      <c r="C25" s="326"/>
      <c r="D25" s="361"/>
      <c r="E25" s="361"/>
      <c r="F25" s="361"/>
    </row>
    <row r="26" spans="1:6" ht="30">
      <c r="A26" s="28" t="s">
        <v>109</v>
      </c>
      <c r="B26" s="29" t="s">
        <v>110</v>
      </c>
      <c r="C26" s="327"/>
      <c r="D26" s="361"/>
      <c r="E26" s="361"/>
      <c r="F26" s="361"/>
    </row>
    <row r="27" spans="1:6" ht="30">
      <c r="A27" s="28" t="s">
        <v>111</v>
      </c>
      <c r="B27" s="29" t="s">
        <v>112</v>
      </c>
      <c r="C27" s="327"/>
      <c r="D27" s="361"/>
      <c r="E27" s="361"/>
      <c r="F27" s="361"/>
    </row>
    <row r="28" spans="1:6" ht="30">
      <c r="A28" s="28" t="s">
        <v>113</v>
      </c>
      <c r="B28" s="29" t="s">
        <v>114</v>
      </c>
      <c r="C28" s="327"/>
      <c r="D28" s="361"/>
      <c r="E28" s="361"/>
      <c r="F28" s="361"/>
    </row>
    <row r="29" spans="1:6" ht="30">
      <c r="A29" s="28" t="s">
        <v>115</v>
      </c>
      <c r="B29" s="29" t="s">
        <v>116</v>
      </c>
      <c r="C29" s="327">
        <f>SUM(C30:C34)</f>
        <v>0</v>
      </c>
      <c r="D29" s="361"/>
      <c r="E29" s="361"/>
      <c r="F29" s="361"/>
    </row>
    <row r="30" spans="1:6" ht="31.5">
      <c r="A30" s="28" t="s">
        <v>117</v>
      </c>
      <c r="B30" s="33" t="s">
        <v>97</v>
      </c>
      <c r="C30" s="327"/>
      <c r="D30" s="361"/>
      <c r="E30" s="361"/>
      <c r="F30" s="361"/>
    </row>
    <row r="31" spans="1:6" ht="31.5">
      <c r="A31" s="28" t="s">
        <v>118</v>
      </c>
      <c r="B31" s="33" t="s">
        <v>99</v>
      </c>
      <c r="C31" s="327"/>
      <c r="D31" s="361"/>
      <c r="E31" s="361"/>
      <c r="F31" s="361"/>
    </row>
    <row r="32" spans="1:6" ht="31.5">
      <c r="A32" s="28" t="s">
        <v>119</v>
      </c>
      <c r="B32" s="33" t="s">
        <v>101</v>
      </c>
      <c r="C32" s="327"/>
      <c r="D32" s="361"/>
      <c r="E32" s="361"/>
      <c r="F32" s="361"/>
    </row>
    <row r="33" spans="1:6" ht="31.5">
      <c r="A33" s="28" t="s">
        <v>120</v>
      </c>
      <c r="B33" s="33" t="s">
        <v>103</v>
      </c>
      <c r="C33" s="327"/>
      <c r="D33" s="361"/>
      <c r="E33" s="361"/>
      <c r="F33" s="361"/>
    </row>
    <row r="34" spans="1:6" ht="16.5" thickBot="1">
      <c r="A34" s="28" t="s">
        <v>121</v>
      </c>
      <c r="B34" s="33" t="s">
        <v>105</v>
      </c>
      <c r="C34" s="330"/>
      <c r="D34" s="361"/>
      <c r="E34" s="361"/>
      <c r="F34" s="364"/>
    </row>
    <row r="35" spans="1:6" ht="29.25" thickBot="1">
      <c r="A35" s="24" t="s">
        <v>122</v>
      </c>
      <c r="B35" s="25" t="s">
        <v>123</v>
      </c>
      <c r="C35" s="331">
        <f>+C36+C39+C40</f>
        <v>7744</v>
      </c>
      <c r="D35" s="379">
        <f>+D36+D39+D40</f>
        <v>7744</v>
      </c>
      <c r="E35" s="331">
        <f>+E36+E39+E40</f>
        <v>0</v>
      </c>
      <c r="F35" s="365">
        <f>+F36+F39+F40</f>
        <v>0</v>
      </c>
    </row>
    <row r="36" spans="1:6" ht="15">
      <c r="A36" s="26" t="s">
        <v>124</v>
      </c>
      <c r="B36" s="27" t="s">
        <v>125</v>
      </c>
      <c r="C36" s="332">
        <f>SUM(C37:C38)</f>
        <v>6784</v>
      </c>
      <c r="D36" s="380">
        <f>SUM(D37:D38)</f>
        <v>6784</v>
      </c>
      <c r="E36" s="332">
        <v>0</v>
      </c>
      <c r="F36" s="366">
        <v>0</v>
      </c>
    </row>
    <row r="37" spans="1:6" ht="31.5">
      <c r="A37" s="28" t="s">
        <v>126</v>
      </c>
      <c r="B37" s="35" t="s">
        <v>128</v>
      </c>
      <c r="C37" s="333">
        <v>1500</v>
      </c>
      <c r="D37" s="381">
        <v>1500</v>
      </c>
      <c r="E37" s="361"/>
      <c r="F37" s="361"/>
    </row>
    <row r="38" spans="1:6" ht="15.75">
      <c r="A38" s="28" t="s">
        <v>127</v>
      </c>
      <c r="B38" s="35" t="s">
        <v>129</v>
      </c>
      <c r="C38" s="333">
        <v>5284</v>
      </c>
      <c r="D38" s="381">
        <v>5284</v>
      </c>
      <c r="E38" s="361"/>
      <c r="F38" s="361"/>
    </row>
    <row r="39" spans="1:6" ht="15">
      <c r="A39" s="28" t="s">
        <v>130</v>
      </c>
      <c r="B39" s="29" t="s">
        <v>131</v>
      </c>
      <c r="C39" s="327">
        <v>750</v>
      </c>
      <c r="D39" s="359">
        <v>750</v>
      </c>
      <c r="E39" s="361"/>
      <c r="F39" s="361"/>
    </row>
    <row r="40" spans="1:6" ht="30.75" thickBot="1">
      <c r="A40" s="30" t="s">
        <v>132</v>
      </c>
      <c r="B40" s="31" t="s">
        <v>133</v>
      </c>
      <c r="C40" s="328">
        <v>210</v>
      </c>
      <c r="D40" s="378">
        <v>210</v>
      </c>
      <c r="E40" s="361"/>
      <c r="F40" s="361"/>
    </row>
    <row r="41" spans="1:6" ht="29.25" thickBot="1">
      <c r="A41" s="24" t="s">
        <v>30</v>
      </c>
      <c r="B41" s="25" t="s">
        <v>134</v>
      </c>
      <c r="C41" s="325">
        <f>C42+C43+C47+C48+C49+C50+C51+C52+C53+C54</f>
        <v>3052</v>
      </c>
      <c r="D41" s="382">
        <f>D42+D43+D47+D48+D49+D50+D51+D52+D53+D54</f>
        <v>1043</v>
      </c>
      <c r="E41" s="325">
        <f>E42+E43+E47+E48+E49+E50+E51+E52+E53+E54</f>
        <v>0</v>
      </c>
      <c r="F41" s="383">
        <f>F42+F43+F47+F48+F49+F50+F51+F52+F53+F54</f>
        <v>2009</v>
      </c>
    </row>
    <row r="42" spans="1:6" ht="15">
      <c r="A42" s="26" t="s">
        <v>135</v>
      </c>
      <c r="B42" s="27" t="s">
        <v>136</v>
      </c>
      <c r="C42" s="326">
        <v>0</v>
      </c>
      <c r="D42" s="361"/>
      <c r="E42" s="361"/>
      <c r="F42" s="361"/>
    </row>
    <row r="43" spans="1:6" ht="15">
      <c r="A43" s="28" t="s">
        <v>137</v>
      </c>
      <c r="B43" s="29" t="s">
        <v>138</v>
      </c>
      <c r="C43" s="327">
        <f>SUM(C44:C46)</f>
        <v>1973</v>
      </c>
      <c r="D43" s="359">
        <f>SUM(D44:D46)</f>
        <v>213</v>
      </c>
      <c r="E43" s="359">
        <f>SUM(E44:E46)</f>
        <v>0</v>
      </c>
      <c r="F43" s="359">
        <f>SUM(F44:F46)</f>
        <v>1760</v>
      </c>
    </row>
    <row r="44" spans="1:6" ht="15.75">
      <c r="A44" s="28" t="s">
        <v>139</v>
      </c>
      <c r="B44" s="36" t="s">
        <v>140</v>
      </c>
      <c r="C44" s="334">
        <v>0</v>
      </c>
      <c r="D44" s="361"/>
      <c r="E44" s="361"/>
      <c r="F44" s="361"/>
    </row>
    <row r="45" spans="1:6" ht="15.75">
      <c r="A45" s="28" t="s">
        <v>141</v>
      </c>
      <c r="B45" s="36" t="s">
        <v>142</v>
      </c>
      <c r="C45" s="334">
        <v>1935</v>
      </c>
      <c r="D45" s="361">
        <v>175</v>
      </c>
      <c r="E45" s="361"/>
      <c r="F45" s="361">
        <v>1760</v>
      </c>
    </row>
    <row r="46" spans="1:6" ht="31.5">
      <c r="A46" s="28" t="s">
        <v>143</v>
      </c>
      <c r="B46" s="36" t="s">
        <v>144</v>
      </c>
      <c r="C46" s="334">
        <v>38</v>
      </c>
      <c r="D46" s="361">
        <v>38</v>
      </c>
      <c r="E46" s="361"/>
      <c r="F46" s="361"/>
    </row>
    <row r="47" spans="1:6" ht="15">
      <c r="A47" s="28" t="s">
        <v>145</v>
      </c>
      <c r="B47" s="29" t="s">
        <v>146</v>
      </c>
      <c r="C47" s="327">
        <v>543</v>
      </c>
      <c r="D47" s="361">
        <v>343</v>
      </c>
      <c r="E47" s="361"/>
      <c r="F47" s="361">
        <v>200</v>
      </c>
    </row>
    <row r="48" spans="1:6" ht="15">
      <c r="A48" s="28" t="s">
        <v>147</v>
      </c>
      <c r="B48" s="29" t="s">
        <v>148</v>
      </c>
      <c r="C48" s="327">
        <v>220</v>
      </c>
      <c r="D48" s="361">
        <v>220</v>
      </c>
      <c r="E48" s="361"/>
      <c r="F48" s="361"/>
    </row>
    <row r="49" spans="1:6" ht="15">
      <c r="A49" s="28" t="s">
        <v>149</v>
      </c>
      <c r="B49" s="29" t="s">
        <v>150</v>
      </c>
      <c r="C49" s="327">
        <v>97</v>
      </c>
      <c r="D49" s="361">
        <v>97</v>
      </c>
      <c r="E49" s="361"/>
      <c r="F49" s="361"/>
    </row>
    <row r="50" spans="1:6" ht="15">
      <c r="A50" s="28" t="s">
        <v>151</v>
      </c>
      <c r="B50" s="29" t="s">
        <v>152</v>
      </c>
      <c r="C50" s="327">
        <v>199</v>
      </c>
      <c r="D50" s="361">
        <v>150</v>
      </c>
      <c r="E50" s="361"/>
      <c r="F50" s="361">
        <v>49</v>
      </c>
    </row>
    <row r="51" spans="1:6" ht="15">
      <c r="A51" s="28" t="s">
        <v>153</v>
      </c>
      <c r="B51" s="29" t="s">
        <v>154</v>
      </c>
      <c r="C51" s="327">
        <v>0</v>
      </c>
      <c r="D51" s="361"/>
      <c r="E51" s="361"/>
      <c r="F51" s="361"/>
    </row>
    <row r="52" spans="1:6" ht="15">
      <c r="A52" s="28" t="s">
        <v>155</v>
      </c>
      <c r="B52" s="29" t="s">
        <v>156</v>
      </c>
      <c r="C52" s="327">
        <v>20</v>
      </c>
      <c r="D52" s="361">
        <v>20</v>
      </c>
      <c r="E52" s="361">
        <v>0</v>
      </c>
      <c r="F52" s="361">
        <v>0</v>
      </c>
    </row>
    <row r="53" spans="1:6" ht="15">
      <c r="A53" s="28" t="s">
        <v>157</v>
      </c>
      <c r="B53" s="29" t="s">
        <v>158</v>
      </c>
      <c r="C53" s="335"/>
      <c r="D53" s="361"/>
      <c r="E53" s="361"/>
      <c r="F53" s="361"/>
    </row>
    <row r="54" spans="1:6" ht="15.75" thickBot="1">
      <c r="A54" s="30" t="s">
        <v>159</v>
      </c>
      <c r="B54" s="31" t="s">
        <v>160</v>
      </c>
      <c r="C54" s="336"/>
      <c r="D54" s="361"/>
      <c r="E54" s="361"/>
      <c r="F54" s="361"/>
    </row>
    <row r="55" spans="1:6" ht="29.25" thickBot="1">
      <c r="A55" s="24" t="s">
        <v>32</v>
      </c>
      <c r="B55" s="25" t="s">
        <v>161</v>
      </c>
      <c r="C55" s="325">
        <f>SUM(C56:C59)</f>
        <v>0</v>
      </c>
      <c r="D55" s="361"/>
      <c r="E55" s="361"/>
      <c r="F55" s="361"/>
    </row>
    <row r="56" spans="1:6" ht="15">
      <c r="A56" s="26" t="s">
        <v>162</v>
      </c>
      <c r="B56" s="27" t="s">
        <v>163</v>
      </c>
      <c r="C56" s="337"/>
      <c r="D56" s="361"/>
      <c r="E56" s="361"/>
      <c r="F56" s="361"/>
    </row>
    <row r="57" spans="1:6" ht="15">
      <c r="A57" s="28" t="s">
        <v>164</v>
      </c>
      <c r="B57" s="29" t="s">
        <v>165</v>
      </c>
      <c r="C57" s="335"/>
      <c r="D57" s="361"/>
      <c r="E57" s="361"/>
      <c r="F57" s="361"/>
    </row>
    <row r="58" spans="1:6" ht="15">
      <c r="A58" s="28" t="s">
        <v>166</v>
      </c>
      <c r="B58" s="29" t="s">
        <v>167</v>
      </c>
      <c r="C58" s="335"/>
      <c r="D58" s="361"/>
      <c r="E58" s="361"/>
      <c r="F58" s="361"/>
    </row>
    <row r="59" spans="1:6" ht="15">
      <c r="A59" s="28" t="s">
        <v>168</v>
      </c>
      <c r="B59" s="37" t="s">
        <v>169</v>
      </c>
      <c r="C59" s="335"/>
      <c r="D59" s="361"/>
      <c r="E59" s="361"/>
      <c r="F59" s="361"/>
    </row>
    <row r="60" spans="1:6" ht="31.5">
      <c r="A60" s="30" t="s">
        <v>170</v>
      </c>
      <c r="B60" s="36" t="s">
        <v>171</v>
      </c>
      <c r="C60" s="335"/>
      <c r="D60" s="361"/>
      <c r="E60" s="361"/>
      <c r="F60" s="361"/>
    </row>
    <row r="61" spans="1:6" ht="31.5">
      <c r="A61" s="30" t="s">
        <v>172</v>
      </c>
      <c r="B61" s="36" t="s">
        <v>173</v>
      </c>
      <c r="C61" s="335"/>
      <c r="D61" s="361"/>
      <c r="E61" s="361"/>
      <c r="F61" s="361"/>
    </row>
    <row r="62" spans="1:6" ht="32.25" thickBot="1">
      <c r="A62" s="30" t="s">
        <v>174</v>
      </c>
      <c r="B62" s="36" t="s">
        <v>175</v>
      </c>
      <c r="C62" s="338"/>
      <c r="D62" s="361"/>
      <c r="E62" s="361"/>
      <c r="F62" s="361"/>
    </row>
    <row r="63" spans="1:6" ht="29.25" thickBot="1">
      <c r="A63" s="24" t="s">
        <v>176</v>
      </c>
      <c r="B63" s="25" t="s">
        <v>177</v>
      </c>
      <c r="C63" s="325">
        <f>SUM(C64:C66)</f>
        <v>0</v>
      </c>
      <c r="D63" s="361"/>
      <c r="E63" s="361"/>
      <c r="F63" s="361"/>
    </row>
    <row r="64" spans="1:6" ht="45">
      <c r="A64" s="26" t="s">
        <v>178</v>
      </c>
      <c r="B64" s="27" t="s">
        <v>179</v>
      </c>
      <c r="C64" s="326"/>
      <c r="D64" s="361"/>
      <c r="E64" s="361"/>
      <c r="F64" s="361"/>
    </row>
    <row r="65" spans="1:6" ht="45">
      <c r="A65" s="28" t="s">
        <v>180</v>
      </c>
      <c r="B65" s="29" t="s">
        <v>181</v>
      </c>
      <c r="C65" s="327"/>
      <c r="D65" s="361"/>
      <c r="E65" s="361"/>
      <c r="F65" s="361"/>
    </row>
    <row r="66" spans="1:6" ht="15.75" thickBot="1">
      <c r="A66" s="28" t="s">
        <v>182</v>
      </c>
      <c r="B66" s="29" t="s">
        <v>183</v>
      </c>
      <c r="C66" s="327"/>
      <c r="D66" s="361"/>
      <c r="E66" s="361"/>
      <c r="F66" s="361"/>
    </row>
    <row r="67" spans="1:6" ht="29.25" thickBot="1">
      <c r="A67" s="24" t="s">
        <v>36</v>
      </c>
      <c r="B67" s="32" t="s">
        <v>184</v>
      </c>
      <c r="C67" s="325">
        <f>SUM(C68:C70)</f>
        <v>0</v>
      </c>
      <c r="D67" s="361"/>
      <c r="E67" s="361"/>
      <c r="F67" s="361"/>
    </row>
    <row r="68" spans="1:6" ht="45">
      <c r="A68" s="26" t="s">
        <v>185</v>
      </c>
      <c r="B68" s="27" t="s">
        <v>186</v>
      </c>
      <c r="C68" s="335"/>
      <c r="D68" s="361"/>
      <c r="E68" s="361"/>
      <c r="F68" s="361"/>
    </row>
    <row r="69" spans="1:6" ht="45">
      <c r="A69" s="28" t="s">
        <v>187</v>
      </c>
      <c r="B69" s="29" t="s">
        <v>188</v>
      </c>
      <c r="C69" s="335"/>
      <c r="D69" s="361"/>
      <c r="E69" s="361"/>
      <c r="F69" s="361"/>
    </row>
    <row r="70" spans="1:6" ht="30">
      <c r="A70" s="30" t="s">
        <v>189</v>
      </c>
      <c r="B70" s="31" t="s">
        <v>190</v>
      </c>
      <c r="C70" s="336"/>
      <c r="D70" s="364"/>
      <c r="E70" s="364"/>
      <c r="F70" s="364"/>
    </row>
    <row r="71" spans="1:6" ht="28.5">
      <c r="A71" s="367" t="s">
        <v>38</v>
      </c>
      <c r="B71" s="368" t="s">
        <v>191</v>
      </c>
      <c r="C71" s="369">
        <f>+C6+C13+C24+C35+C41+C55+C63+C67</f>
        <v>123656</v>
      </c>
      <c r="D71" s="369">
        <f>+D6+D13+D24+D35+D41+D55+D63+D67</f>
        <v>105527</v>
      </c>
      <c r="E71" s="369">
        <f>+E6+E13+E24+E35+E41+E55+E63+E67</f>
        <v>16120</v>
      </c>
      <c r="F71" s="365">
        <f>+F6+F13+F24+F35+F41+F55+F63+F67</f>
        <v>2009</v>
      </c>
    </row>
    <row r="72" spans="1:6" ht="42.75">
      <c r="A72" s="370" t="s">
        <v>192</v>
      </c>
      <c r="B72" s="371" t="s">
        <v>193</v>
      </c>
      <c r="C72" s="372">
        <f>SUM(C73:C75)</f>
        <v>0</v>
      </c>
      <c r="D72" s="361"/>
      <c r="E72" s="361"/>
      <c r="F72" s="361"/>
    </row>
    <row r="73" spans="1:6" ht="30">
      <c r="A73" s="26" t="s">
        <v>194</v>
      </c>
      <c r="B73" s="27" t="s">
        <v>195</v>
      </c>
      <c r="C73" s="337"/>
      <c r="D73" s="363"/>
      <c r="E73" s="363"/>
      <c r="F73" s="363"/>
    </row>
    <row r="74" spans="1:6" ht="30">
      <c r="A74" s="28" t="s">
        <v>196</v>
      </c>
      <c r="B74" s="29" t="s">
        <v>197</v>
      </c>
      <c r="C74" s="335"/>
      <c r="D74" s="361"/>
      <c r="E74" s="361"/>
      <c r="F74" s="361"/>
    </row>
    <row r="75" spans="1:6" ht="30">
      <c r="A75" s="30" t="s">
        <v>198</v>
      </c>
      <c r="B75" s="39" t="s">
        <v>199</v>
      </c>
      <c r="C75" s="373"/>
      <c r="D75" s="364"/>
      <c r="E75" s="364"/>
      <c r="F75" s="364"/>
    </row>
    <row r="76" spans="1:6" ht="28.5">
      <c r="A76" s="370" t="s">
        <v>200</v>
      </c>
      <c r="B76" s="371" t="s">
        <v>201</v>
      </c>
      <c r="C76" s="375">
        <f>SUM(C77:C80)</f>
        <v>0</v>
      </c>
      <c r="D76" s="361"/>
      <c r="E76" s="361"/>
      <c r="F76" s="361"/>
    </row>
    <row r="77" spans="1:6" ht="30">
      <c r="A77" s="26" t="s">
        <v>202</v>
      </c>
      <c r="B77" s="27" t="s">
        <v>203</v>
      </c>
      <c r="C77" s="374"/>
      <c r="D77" s="363"/>
      <c r="E77" s="363"/>
      <c r="F77" s="363"/>
    </row>
    <row r="78" spans="1:6" ht="30">
      <c r="A78" s="28" t="s">
        <v>204</v>
      </c>
      <c r="B78" s="29" t="s">
        <v>205</v>
      </c>
      <c r="C78" s="339"/>
      <c r="D78" s="361"/>
      <c r="E78" s="361"/>
      <c r="F78" s="361"/>
    </row>
    <row r="79" spans="1:6" ht="30">
      <c r="A79" s="28" t="s">
        <v>206</v>
      </c>
      <c r="B79" s="29" t="s">
        <v>207</v>
      </c>
      <c r="C79" s="339"/>
      <c r="D79" s="361"/>
      <c r="E79" s="361"/>
      <c r="F79" s="361"/>
    </row>
    <row r="80" spans="1:6" ht="30.75" thickBot="1">
      <c r="A80" s="30" t="s">
        <v>208</v>
      </c>
      <c r="B80" s="31" t="s">
        <v>209</v>
      </c>
      <c r="C80" s="339"/>
      <c r="D80" s="361"/>
      <c r="E80" s="361"/>
      <c r="F80" s="361"/>
    </row>
    <row r="81" spans="1:6" ht="29.25" thickBot="1">
      <c r="A81" s="38" t="s">
        <v>210</v>
      </c>
      <c r="B81" s="32" t="s">
        <v>211</v>
      </c>
      <c r="C81" s="325">
        <f>SUM(C82+C85)</f>
        <v>0</v>
      </c>
      <c r="D81" s="361"/>
      <c r="E81" s="361"/>
      <c r="F81" s="361"/>
    </row>
    <row r="82" spans="1:6" ht="30">
      <c r="A82" s="26" t="s">
        <v>212</v>
      </c>
      <c r="B82" s="27" t="s">
        <v>213</v>
      </c>
      <c r="C82" s="335"/>
      <c r="D82" s="361"/>
      <c r="E82" s="361"/>
      <c r="F82" s="361"/>
    </row>
    <row r="83" spans="1:6" ht="45">
      <c r="A83" s="40" t="s">
        <v>214</v>
      </c>
      <c r="B83" s="41" t="s">
        <v>215</v>
      </c>
      <c r="C83" s="333"/>
      <c r="D83" s="361"/>
      <c r="E83" s="361"/>
      <c r="F83" s="361"/>
    </row>
    <row r="84" spans="1:6" ht="45">
      <c r="A84" s="42" t="s">
        <v>216</v>
      </c>
      <c r="B84" s="41" t="s">
        <v>217</v>
      </c>
      <c r="C84" s="333"/>
      <c r="D84" s="361"/>
      <c r="E84" s="361"/>
      <c r="F84" s="361"/>
    </row>
    <row r="85" spans="1:6" ht="30">
      <c r="A85" s="30" t="s">
        <v>218</v>
      </c>
      <c r="B85" s="31" t="s">
        <v>219</v>
      </c>
      <c r="C85" s="336"/>
      <c r="D85" s="364"/>
      <c r="E85" s="364"/>
      <c r="F85" s="364"/>
    </row>
    <row r="86" spans="1:6" ht="28.5">
      <c r="A86" s="370" t="s">
        <v>220</v>
      </c>
      <c r="B86" s="371" t="s">
        <v>221</v>
      </c>
      <c r="C86" s="372">
        <f>SUM(C87:C89)</f>
        <v>0</v>
      </c>
      <c r="D86" s="361"/>
      <c r="E86" s="361"/>
      <c r="F86" s="361"/>
    </row>
    <row r="87" spans="1:6" ht="30">
      <c r="A87" s="26" t="s">
        <v>222</v>
      </c>
      <c r="B87" s="27" t="s">
        <v>223</v>
      </c>
      <c r="C87" s="337"/>
      <c r="D87" s="363"/>
      <c r="E87" s="363"/>
      <c r="F87" s="363"/>
    </row>
    <row r="88" spans="1:6" ht="30">
      <c r="A88" s="28" t="s">
        <v>224</v>
      </c>
      <c r="B88" s="29" t="s">
        <v>225</v>
      </c>
      <c r="C88" s="335"/>
      <c r="D88" s="361"/>
      <c r="E88" s="361"/>
      <c r="F88" s="361"/>
    </row>
    <row r="89" spans="1:6" ht="15">
      <c r="A89" s="30" t="s">
        <v>226</v>
      </c>
      <c r="B89" s="31" t="s">
        <v>227</v>
      </c>
      <c r="C89" s="336"/>
      <c r="D89" s="364"/>
      <c r="E89" s="364"/>
      <c r="F89" s="364"/>
    </row>
    <row r="90" spans="1:6" ht="28.5">
      <c r="A90" s="370" t="s">
        <v>228</v>
      </c>
      <c r="B90" s="371" t="s">
        <v>229</v>
      </c>
      <c r="C90" s="372">
        <f>SUM(C91:C94)</f>
        <v>0</v>
      </c>
      <c r="D90" s="361"/>
      <c r="E90" s="361"/>
      <c r="F90" s="361"/>
    </row>
    <row r="91" spans="1:6" ht="30">
      <c r="A91" s="43" t="s">
        <v>230</v>
      </c>
      <c r="B91" s="27" t="s">
        <v>231</v>
      </c>
      <c r="C91" s="337"/>
      <c r="D91" s="363"/>
      <c r="E91" s="363"/>
      <c r="F91" s="363"/>
    </row>
    <row r="92" spans="1:6" ht="30">
      <c r="A92" s="44" t="s">
        <v>232</v>
      </c>
      <c r="B92" s="29" t="s">
        <v>233</v>
      </c>
      <c r="C92" s="339"/>
      <c r="D92" s="361"/>
      <c r="E92" s="361"/>
      <c r="F92" s="361"/>
    </row>
    <row r="93" spans="1:6" ht="15">
      <c r="A93" s="44" t="s">
        <v>234</v>
      </c>
      <c r="B93" s="29" t="s">
        <v>235</v>
      </c>
      <c r="C93" s="339"/>
      <c r="D93" s="361"/>
      <c r="E93" s="361"/>
      <c r="F93" s="361"/>
    </row>
    <row r="94" spans="1:6" ht="15">
      <c r="A94" s="45" t="s">
        <v>236</v>
      </c>
      <c r="B94" s="31" t="s">
        <v>237</v>
      </c>
      <c r="C94" s="373"/>
      <c r="D94" s="364"/>
      <c r="E94" s="364"/>
      <c r="F94" s="364"/>
    </row>
    <row r="95" spans="1:6" ht="28.5">
      <c r="A95" s="370" t="s">
        <v>238</v>
      </c>
      <c r="B95" s="371" t="s">
        <v>239</v>
      </c>
      <c r="C95" s="377"/>
      <c r="D95" s="361"/>
      <c r="E95" s="361"/>
      <c r="F95" s="361"/>
    </row>
    <row r="96" spans="1:6" ht="29.25" thickBot="1">
      <c r="A96" s="46" t="s">
        <v>240</v>
      </c>
      <c r="B96" s="47" t="s">
        <v>241</v>
      </c>
      <c r="C96" s="376">
        <f>+C72+C76+C81+C86+C90+C95</f>
        <v>0</v>
      </c>
      <c r="D96" s="363"/>
      <c r="E96" s="363"/>
      <c r="F96" s="363"/>
    </row>
    <row r="97" spans="1:6" ht="15" thickBot="1">
      <c r="A97" s="46" t="s">
        <v>242</v>
      </c>
      <c r="B97" s="47" t="s">
        <v>243</v>
      </c>
      <c r="C97" s="331">
        <f>+C71+C96</f>
        <v>123656</v>
      </c>
      <c r="D97" s="331">
        <f>+D71+D96</f>
        <v>105527</v>
      </c>
      <c r="E97" s="331">
        <f>+E71+E96</f>
        <v>16120</v>
      </c>
      <c r="F97" s="331">
        <f>+F71+F96</f>
        <v>2009</v>
      </c>
    </row>
    <row r="98" spans="1:6" ht="21" thickBot="1">
      <c r="A98" s="48"/>
      <c r="B98" s="49" t="s">
        <v>244</v>
      </c>
      <c r="C98" s="50"/>
      <c r="D98" s="361"/>
      <c r="E98" s="361"/>
      <c r="F98" s="361"/>
    </row>
    <row r="99" spans="1:6" ht="30" thickBot="1">
      <c r="A99" s="24" t="s">
        <v>22</v>
      </c>
      <c r="B99" s="51" t="s">
        <v>245</v>
      </c>
      <c r="C99" s="325">
        <f>SUM(C100:C104)</f>
        <v>122656</v>
      </c>
      <c r="D99" s="325">
        <f>SUM(D100:D104)</f>
        <v>104527</v>
      </c>
      <c r="E99" s="325">
        <f>SUM(E100:E104)</f>
        <v>16120</v>
      </c>
      <c r="F99" s="325">
        <f>SUM(F100:F104)</f>
        <v>2009</v>
      </c>
    </row>
    <row r="100" spans="1:6" ht="15">
      <c r="A100" s="52" t="s">
        <v>73</v>
      </c>
      <c r="B100" s="53" t="s">
        <v>246</v>
      </c>
      <c r="C100" s="341">
        <v>14544</v>
      </c>
      <c r="D100" s="361">
        <v>14544</v>
      </c>
      <c r="E100" s="361"/>
      <c r="F100" s="361"/>
    </row>
    <row r="101" spans="1:6" ht="30">
      <c r="A101" s="28" t="s">
        <v>75</v>
      </c>
      <c r="B101" s="54" t="s">
        <v>247</v>
      </c>
      <c r="C101" s="327">
        <v>2576</v>
      </c>
      <c r="D101" s="361">
        <v>2576</v>
      </c>
      <c r="E101" s="361"/>
      <c r="F101" s="361"/>
    </row>
    <row r="102" spans="1:6" ht="15">
      <c r="A102" s="28" t="s">
        <v>77</v>
      </c>
      <c r="B102" s="54" t="s">
        <v>248</v>
      </c>
      <c r="C102" s="328">
        <v>15062</v>
      </c>
      <c r="D102" s="361">
        <v>14062</v>
      </c>
      <c r="E102" s="361"/>
      <c r="F102" s="361">
        <v>1000</v>
      </c>
    </row>
    <row r="103" spans="1:6" ht="15">
      <c r="A103" s="28" t="s">
        <v>79</v>
      </c>
      <c r="B103" s="55" t="s">
        <v>249</v>
      </c>
      <c r="C103" s="328">
        <v>16995</v>
      </c>
      <c r="D103" s="361">
        <v>675</v>
      </c>
      <c r="E103" s="361">
        <v>16120</v>
      </c>
      <c r="F103" s="361">
        <v>200</v>
      </c>
    </row>
    <row r="104" spans="1:6" ht="15">
      <c r="A104" s="28" t="s">
        <v>250</v>
      </c>
      <c r="B104" s="56" t="s">
        <v>251</v>
      </c>
      <c r="C104" s="328">
        <f>SUM(C105:C112)</f>
        <v>73479</v>
      </c>
      <c r="D104" s="378">
        <f>SUM(D105:D112)</f>
        <v>72670</v>
      </c>
      <c r="E104" s="378">
        <f>SUM(E105:E112)</f>
        <v>0</v>
      </c>
      <c r="F104" s="378">
        <f>SUM(F105:F112)</f>
        <v>809</v>
      </c>
    </row>
    <row r="105" spans="1:6" ht="15">
      <c r="A105" s="28" t="s">
        <v>252</v>
      </c>
      <c r="B105" s="57" t="s">
        <v>253</v>
      </c>
      <c r="C105" s="328"/>
      <c r="D105" s="361"/>
      <c r="E105" s="361"/>
      <c r="F105" s="361"/>
    </row>
    <row r="106" spans="1:6" ht="45">
      <c r="A106" s="28" t="s">
        <v>254</v>
      </c>
      <c r="B106" s="58" t="s">
        <v>255</v>
      </c>
      <c r="C106" s="328"/>
      <c r="D106" s="361"/>
      <c r="E106" s="361"/>
      <c r="F106" s="361"/>
    </row>
    <row r="107" spans="1:6" ht="45">
      <c r="A107" s="28" t="s">
        <v>256</v>
      </c>
      <c r="B107" s="58" t="s">
        <v>257</v>
      </c>
      <c r="C107" s="328"/>
      <c r="D107" s="361"/>
      <c r="E107" s="361"/>
      <c r="F107" s="361"/>
    </row>
    <row r="108" spans="1:6" ht="30">
      <c r="A108" s="28" t="s">
        <v>258</v>
      </c>
      <c r="B108" s="129" t="s">
        <v>259</v>
      </c>
      <c r="C108" s="328">
        <v>72670</v>
      </c>
      <c r="D108" s="361">
        <v>72670</v>
      </c>
      <c r="E108" s="361"/>
      <c r="F108" s="361"/>
    </row>
    <row r="109" spans="1:6" ht="45">
      <c r="A109" s="28" t="s">
        <v>260</v>
      </c>
      <c r="B109" s="58" t="s">
        <v>261</v>
      </c>
      <c r="C109" s="328"/>
      <c r="D109" s="361"/>
      <c r="E109" s="361"/>
      <c r="F109" s="361"/>
    </row>
    <row r="110" spans="1:6" ht="30">
      <c r="A110" s="28" t="s">
        <v>262</v>
      </c>
      <c r="B110" s="59" t="s">
        <v>263</v>
      </c>
      <c r="C110" s="328"/>
      <c r="D110" s="361"/>
      <c r="E110" s="361"/>
      <c r="F110" s="361"/>
    </row>
    <row r="111" spans="1:6" ht="15">
      <c r="A111" s="28" t="s">
        <v>264</v>
      </c>
      <c r="B111" s="59" t="s">
        <v>265</v>
      </c>
      <c r="C111" s="328"/>
      <c r="D111" s="361"/>
      <c r="E111" s="361"/>
      <c r="F111" s="361"/>
    </row>
    <row r="112" spans="1:6" ht="45.75" thickBot="1">
      <c r="A112" s="28" t="s">
        <v>266</v>
      </c>
      <c r="B112" s="60" t="s">
        <v>267</v>
      </c>
      <c r="C112" s="342">
        <v>809</v>
      </c>
      <c r="D112" s="361"/>
      <c r="E112" s="361"/>
      <c r="F112" s="361">
        <v>809</v>
      </c>
    </row>
    <row r="113" spans="1:6" ht="30" thickBot="1">
      <c r="A113" s="24" t="s">
        <v>24</v>
      </c>
      <c r="B113" s="51" t="s">
        <v>268</v>
      </c>
      <c r="C113" s="325">
        <f>SUM(C114+C120+C121)</f>
        <v>1000</v>
      </c>
      <c r="D113" s="325">
        <f>SUM(D114+D120+D121)</f>
        <v>1000</v>
      </c>
      <c r="E113" s="325">
        <f>SUM(E114+E120+E121)</f>
        <v>0</v>
      </c>
      <c r="F113" s="325">
        <f>SUM(F114+F120+F121)</f>
        <v>0</v>
      </c>
    </row>
    <row r="114" spans="1:6" ht="15">
      <c r="A114" s="61" t="s">
        <v>86</v>
      </c>
      <c r="B114" s="53" t="s">
        <v>269</v>
      </c>
      <c r="C114" s="343">
        <f>SUM(C115:C119)</f>
        <v>1000</v>
      </c>
      <c r="D114" s="343">
        <f>SUM(D115:D119)</f>
        <v>1000</v>
      </c>
      <c r="E114" s="343">
        <f>SUM(E115:E119)</f>
        <v>0</v>
      </c>
      <c r="F114" s="343">
        <f>SUM(F115:F119)</f>
        <v>0</v>
      </c>
    </row>
    <row r="115" spans="1:6" ht="30">
      <c r="A115" s="61" t="s">
        <v>270</v>
      </c>
      <c r="B115" s="62" t="s">
        <v>271</v>
      </c>
      <c r="C115" s="344">
        <v>1000</v>
      </c>
      <c r="D115" s="361">
        <v>1000</v>
      </c>
      <c r="E115" s="361"/>
      <c r="F115" s="361"/>
    </row>
    <row r="116" spans="1:6" ht="45">
      <c r="A116" s="61" t="s">
        <v>272</v>
      </c>
      <c r="B116" s="62" t="s">
        <v>273</v>
      </c>
      <c r="C116" s="345"/>
      <c r="D116" s="361"/>
      <c r="E116" s="361"/>
      <c r="F116" s="361"/>
    </row>
    <row r="117" spans="1:6" ht="60">
      <c r="A117" s="61" t="s">
        <v>274</v>
      </c>
      <c r="B117" s="62" t="s">
        <v>275</v>
      </c>
      <c r="C117" s="344"/>
      <c r="D117" s="361"/>
      <c r="E117" s="361"/>
      <c r="F117" s="361"/>
    </row>
    <row r="118" spans="1:6" ht="45">
      <c r="A118" s="61" t="s">
        <v>276</v>
      </c>
      <c r="B118" s="62" t="s">
        <v>277</v>
      </c>
      <c r="C118" s="344"/>
      <c r="D118" s="361"/>
      <c r="E118" s="361"/>
      <c r="F118" s="361"/>
    </row>
    <row r="119" spans="1:6" ht="75">
      <c r="A119" s="61" t="s">
        <v>278</v>
      </c>
      <c r="B119" s="62" t="s">
        <v>279</v>
      </c>
      <c r="C119" s="344"/>
      <c r="D119" s="361"/>
      <c r="E119" s="361"/>
      <c r="F119" s="361"/>
    </row>
    <row r="120" spans="1:6" ht="15">
      <c r="A120" s="26" t="s">
        <v>88</v>
      </c>
      <c r="B120" s="63" t="s">
        <v>280</v>
      </c>
      <c r="C120" s="344"/>
      <c r="D120" s="361"/>
      <c r="E120" s="361"/>
      <c r="F120" s="361"/>
    </row>
    <row r="121" spans="1:6" ht="15">
      <c r="A121" s="26" t="s">
        <v>90</v>
      </c>
      <c r="B121" s="64" t="s">
        <v>281</v>
      </c>
      <c r="C121" s="344"/>
      <c r="D121" s="361"/>
      <c r="E121" s="361"/>
      <c r="F121" s="361"/>
    </row>
    <row r="122" spans="1:6" ht="30">
      <c r="A122" s="26" t="s">
        <v>282</v>
      </c>
      <c r="B122" s="65" t="s">
        <v>283</v>
      </c>
      <c r="C122" s="344"/>
      <c r="D122" s="361"/>
      <c r="E122" s="361"/>
      <c r="F122" s="361"/>
    </row>
    <row r="123" spans="1:6" ht="30">
      <c r="A123" s="26" t="s">
        <v>284</v>
      </c>
      <c r="B123" s="54" t="s">
        <v>257</v>
      </c>
      <c r="C123" s="344"/>
      <c r="D123" s="361"/>
      <c r="E123" s="361"/>
      <c r="F123" s="361"/>
    </row>
    <row r="124" spans="1:6" ht="30">
      <c r="A124" s="26" t="s">
        <v>285</v>
      </c>
      <c r="B124" s="54" t="s">
        <v>286</v>
      </c>
      <c r="C124" s="346"/>
      <c r="D124" s="361"/>
      <c r="E124" s="361"/>
      <c r="F124" s="361"/>
    </row>
    <row r="125" spans="1:6" ht="30">
      <c r="A125" s="26" t="s">
        <v>287</v>
      </c>
      <c r="B125" s="54" t="s">
        <v>288</v>
      </c>
      <c r="C125" s="347"/>
      <c r="D125" s="361"/>
      <c r="E125" s="361"/>
      <c r="F125" s="361"/>
    </row>
    <row r="126" spans="1:6" ht="15">
      <c r="A126" s="26" t="s">
        <v>289</v>
      </c>
      <c r="B126" s="54" t="s">
        <v>290</v>
      </c>
      <c r="C126" s="348"/>
      <c r="D126" s="361"/>
      <c r="E126" s="361"/>
      <c r="F126" s="361"/>
    </row>
    <row r="127" spans="1:6" ht="30.75" thickBot="1">
      <c r="A127" s="42" t="s">
        <v>291</v>
      </c>
      <c r="B127" s="54" t="s">
        <v>292</v>
      </c>
      <c r="C127" s="349"/>
      <c r="D127" s="361"/>
      <c r="E127" s="361"/>
      <c r="F127" s="361"/>
    </row>
    <row r="128" spans="1:6" ht="14.25">
      <c r="A128" s="66" t="s">
        <v>26</v>
      </c>
      <c r="B128" s="67" t="s">
        <v>293</v>
      </c>
      <c r="C128" s="350">
        <f>SUM(C129+C132)</f>
        <v>0</v>
      </c>
      <c r="D128" s="361"/>
      <c r="E128" s="361"/>
      <c r="F128" s="361"/>
    </row>
    <row r="129" spans="1:6" ht="15.75">
      <c r="A129" s="40" t="s">
        <v>107</v>
      </c>
      <c r="B129" s="36" t="s">
        <v>294</v>
      </c>
      <c r="C129" s="327">
        <f>SUM(C130:C131)</f>
        <v>0</v>
      </c>
      <c r="D129" s="361"/>
      <c r="E129" s="361"/>
      <c r="F129" s="361"/>
    </row>
    <row r="130" spans="1:6" ht="15.75">
      <c r="A130" s="40" t="s">
        <v>295</v>
      </c>
      <c r="B130" s="68" t="s">
        <v>296</v>
      </c>
      <c r="C130" s="333"/>
      <c r="D130" s="361"/>
      <c r="E130" s="361"/>
      <c r="F130" s="361"/>
    </row>
    <row r="131" spans="1:6" ht="15.75">
      <c r="A131" s="40" t="s">
        <v>297</v>
      </c>
      <c r="B131" s="68" t="s">
        <v>298</v>
      </c>
      <c r="C131" s="333"/>
      <c r="D131" s="361"/>
      <c r="E131" s="361"/>
      <c r="F131" s="361"/>
    </row>
    <row r="132" spans="1:6" ht="15.75">
      <c r="A132" s="40" t="s">
        <v>109</v>
      </c>
      <c r="B132" s="36" t="s">
        <v>299</v>
      </c>
      <c r="C132" s="327">
        <f>SUM(C133:C134)</f>
        <v>0</v>
      </c>
      <c r="D132" s="361"/>
      <c r="E132" s="361"/>
      <c r="F132" s="361"/>
    </row>
    <row r="133" spans="1:6" ht="15.75">
      <c r="A133" s="40" t="s">
        <v>300</v>
      </c>
      <c r="B133" s="68" t="s">
        <v>296</v>
      </c>
      <c r="C133" s="333"/>
      <c r="D133" s="361"/>
      <c r="E133" s="361"/>
      <c r="F133" s="361"/>
    </row>
    <row r="134" spans="1:6" ht="16.5" thickBot="1">
      <c r="A134" s="42" t="s">
        <v>301</v>
      </c>
      <c r="B134" s="68" t="s">
        <v>298</v>
      </c>
      <c r="C134" s="351"/>
      <c r="D134" s="361"/>
      <c r="E134" s="361"/>
      <c r="F134" s="361"/>
    </row>
    <row r="135" spans="1:6" ht="29.25" thickBot="1">
      <c r="A135" s="24" t="s">
        <v>28</v>
      </c>
      <c r="B135" s="69" t="s">
        <v>302</v>
      </c>
      <c r="C135" s="325">
        <f>+C99+C113+C128</f>
        <v>123656</v>
      </c>
      <c r="D135" s="325">
        <f>+D99+D113+D128</f>
        <v>105527</v>
      </c>
      <c r="E135" s="325">
        <f>+E99+E113+E128</f>
        <v>16120</v>
      </c>
      <c r="F135" s="325">
        <f>+F99+F113+F128</f>
        <v>2009</v>
      </c>
    </row>
    <row r="136" spans="1:6" ht="43.5" thickBot="1">
      <c r="A136" s="24" t="s">
        <v>30</v>
      </c>
      <c r="B136" s="69" t="s">
        <v>303</v>
      </c>
      <c r="C136" s="325">
        <f>+C137+C138+C139</f>
        <v>0</v>
      </c>
      <c r="D136" s="361"/>
      <c r="E136" s="361"/>
      <c r="F136" s="361"/>
    </row>
    <row r="137" spans="1:6" ht="30">
      <c r="A137" s="26" t="s">
        <v>135</v>
      </c>
      <c r="B137" s="65" t="s">
        <v>304</v>
      </c>
      <c r="C137" s="352"/>
      <c r="D137" s="361"/>
      <c r="E137" s="361"/>
      <c r="F137" s="361"/>
    </row>
    <row r="138" spans="1:6" ht="30">
      <c r="A138" s="26" t="s">
        <v>137</v>
      </c>
      <c r="B138" s="65" t="s">
        <v>305</v>
      </c>
      <c r="C138" s="353"/>
      <c r="D138" s="361"/>
      <c r="E138" s="361"/>
      <c r="F138" s="361"/>
    </row>
    <row r="139" spans="1:6" ht="30.75" thickBot="1">
      <c r="A139" s="42" t="s">
        <v>145</v>
      </c>
      <c r="B139" s="70" t="s">
        <v>306</v>
      </c>
      <c r="C139" s="353"/>
      <c r="D139" s="361"/>
      <c r="E139" s="361"/>
      <c r="F139" s="361"/>
    </row>
    <row r="140" spans="1:6" ht="29.25" thickBot="1">
      <c r="A140" s="24" t="s">
        <v>32</v>
      </c>
      <c r="B140" s="69" t="s">
        <v>307</v>
      </c>
      <c r="C140" s="340">
        <f>+C141+C142+C143+C144</f>
        <v>0</v>
      </c>
      <c r="D140" s="361"/>
      <c r="E140" s="361"/>
      <c r="F140" s="361"/>
    </row>
    <row r="141" spans="1:6" ht="30">
      <c r="A141" s="26" t="s">
        <v>162</v>
      </c>
      <c r="B141" s="65" t="s">
        <v>308</v>
      </c>
      <c r="C141" s="353"/>
      <c r="D141" s="361"/>
      <c r="E141" s="361"/>
      <c r="F141" s="361"/>
    </row>
    <row r="142" spans="1:6" ht="30">
      <c r="A142" s="26" t="s">
        <v>164</v>
      </c>
      <c r="B142" s="65" t="s">
        <v>309</v>
      </c>
      <c r="C142" s="353"/>
      <c r="D142" s="361"/>
      <c r="E142" s="361"/>
      <c r="F142" s="361"/>
    </row>
    <row r="143" spans="1:6" ht="30">
      <c r="A143" s="26" t="s">
        <v>166</v>
      </c>
      <c r="B143" s="65" t="s">
        <v>310</v>
      </c>
      <c r="C143" s="353"/>
      <c r="D143" s="361"/>
      <c r="E143" s="361"/>
      <c r="F143" s="361"/>
    </row>
    <row r="144" spans="1:6" ht="30.75" thickBot="1">
      <c r="A144" s="42" t="s">
        <v>168</v>
      </c>
      <c r="B144" s="70" t="s">
        <v>311</v>
      </c>
      <c r="C144" s="384"/>
      <c r="D144" s="364"/>
      <c r="E144" s="364"/>
      <c r="F144" s="364"/>
    </row>
    <row r="145" spans="1:6" ht="29.25" thickBot="1">
      <c r="A145" s="24" t="s">
        <v>34</v>
      </c>
      <c r="B145" s="386" t="s">
        <v>312</v>
      </c>
      <c r="C145" s="387">
        <f>SUM(C146:C149)</f>
        <v>0</v>
      </c>
      <c r="D145" s="361"/>
      <c r="E145" s="361"/>
      <c r="F145" s="361"/>
    </row>
    <row r="146" spans="1:6" ht="30">
      <c r="A146" s="26" t="s">
        <v>178</v>
      </c>
      <c r="B146" s="65" t="s">
        <v>313</v>
      </c>
      <c r="C146" s="385"/>
      <c r="D146" s="363"/>
      <c r="E146" s="363"/>
      <c r="F146" s="363"/>
    </row>
    <row r="147" spans="1:6" ht="30">
      <c r="A147" s="61" t="s">
        <v>180</v>
      </c>
      <c r="B147" s="54" t="s">
        <v>314</v>
      </c>
      <c r="C147" s="353"/>
      <c r="D147" s="361"/>
      <c r="E147" s="361"/>
      <c r="F147" s="361"/>
    </row>
    <row r="148" spans="1:6" ht="15">
      <c r="A148" s="61" t="s">
        <v>315</v>
      </c>
      <c r="B148" s="54" t="s">
        <v>316</v>
      </c>
      <c r="C148" s="353"/>
      <c r="D148" s="361"/>
      <c r="E148" s="361"/>
      <c r="F148" s="361"/>
    </row>
    <row r="149" spans="1:6" ht="15.75" thickBot="1">
      <c r="A149" s="42" t="s">
        <v>317</v>
      </c>
      <c r="B149" s="70" t="s">
        <v>318</v>
      </c>
      <c r="C149" s="384"/>
      <c r="D149" s="364"/>
      <c r="E149" s="364"/>
      <c r="F149" s="364"/>
    </row>
    <row r="150" spans="1:6" ht="29.25" thickBot="1">
      <c r="A150" s="24" t="s">
        <v>36</v>
      </c>
      <c r="B150" s="386" t="s">
        <v>319</v>
      </c>
      <c r="C150" s="388">
        <f>+C151+C152+C153+C154</f>
        <v>0</v>
      </c>
      <c r="D150" s="361"/>
      <c r="E150" s="361"/>
      <c r="F150" s="361"/>
    </row>
    <row r="151" spans="1:6" ht="30">
      <c r="A151" s="26" t="s">
        <v>185</v>
      </c>
      <c r="B151" s="65" t="s">
        <v>320</v>
      </c>
      <c r="C151" s="385"/>
      <c r="D151" s="363"/>
      <c r="E151" s="363"/>
      <c r="F151" s="363"/>
    </row>
    <row r="152" spans="1:6" ht="30">
      <c r="A152" s="26" t="s">
        <v>187</v>
      </c>
      <c r="B152" s="65" t="s">
        <v>321</v>
      </c>
      <c r="C152" s="353"/>
      <c r="D152" s="361"/>
      <c r="E152" s="361"/>
      <c r="F152" s="361"/>
    </row>
    <row r="153" spans="1:6" ht="15">
      <c r="A153" s="26" t="s">
        <v>189</v>
      </c>
      <c r="B153" s="65" t="s">
        <v>322</v>
      </c>
      <c r="C153" s="353"/>
      <c r="D153" s="361"/>
      <c r="E153" s="361"/>
      <c r="F153" s="361"/>
    </row>
    <row r="154" spans="1:6" ht="15.75" thickBot="1">
      <c r="A154" s="26" t="s">
        <v>323</v>
      </c>
      <c r="B154" s="70" t="s">
        <v>324</v>
      </c>
      <c r="C154" s="384"/>
      <c r="D154" s="364"/>
      <c r="E154" s="364"/>
      <c r="F154" s="364"/>
    </row>
    <row r="155" spans="1:6" ht="29.25" thickBot="1">
      <c r="A155" s="389" t="s">
        <v>38</v>
      </c>
      <c r="B155" s="391" t="s">
        <v>325</v>
      </c>
      <c r="C155" s="354">
        <f>+C136+C140+C145+C150</f>
        <v>0</v>
      </c>
      <c r="D155" s="392"/>
      <c r="E155" s="392"/>
      <c r="F155" s="393"/>
    </row>
    <row r="156" spans="1:6" ht="15" thickBot="1">
      <c r="A156" s="390" t="s">
        <v>40</v>
      </c>
      <c r="B156" s="394" t="s">
        <v>326</v>
      </c>
      <c r="C156" s="354">
        <f>+C135+C155</f>
        <v>123656</v>
      </c>
      <c r="D156" s="354">
        <f>+D135+D155</f>
        <v>105527</v>
      </c>
      <c r="E156" s="354">
        <f>+E135+E155</f>
        <v>16120</v>
      </c>
      <c r="F156" s="72">
        <f>+F135+F155</f>
        <v>2009</v>
      </c>
    </row>
    <row r="157" spans="1:3" ht="15">
      <c r="A157" s="73"/>
      <c r="B157" s="74"/>
      <c r="C157" s="75"/>
    </row>
    <row r="158" spans="1:3" ht="15.75">
      <c r="A158" s="459" t="s">
        <v>327</v>
      </c>
      <c r="B158" s="459"/>
      <c r="C158" s="459"/>
    </row>
    <row r="159" spans="1:3" ht="13.5" thickBot="1">
      <c r="A159" s="460"/>
      <c r="B159" s="460"/>
      <c r="C159" s="76" t="s">
        <v>328</v>
      </c>
    </row>
    <row r="160" spans="1:3" ht="45.75" thickBot="1">
      <c r="A160" s="77">
        <v>1</v>
      </c>
      <c r="B160" s="78" t="s">
        <v>329</v>
      </c>
      <c r="C160" s="72">
        <f>C71-C135</f>
        <v>0</v>
      </c>
    </row>
    <row r="161" spans="1:3" ht="15.75">
      <c r="A161" s="79"/>
      <c r="B161" s="79"/>
      <c r="C161" s="80"/>
    </row>
    <row r="162" spans="1:3" ht="15.75">
      <c r="A162" s="81"/>
      <c r="B162" s="82"/>
      <c r="C162" s="83"/>
    </row>
    <row r="163" spans="1:3" ht="15.75">
      <c r="A163" s="456" t="s">
        <v>330</v>
      </c>
      <c r="B163" s="456"/>
      <c r="C163" s="456"/>
    </row>
    <row r="164" spans="1:3" ht="13.5" thickBot="1">
      <c r="A164" s="457"/>
      <c r="B164" s="457"/>
      <c r="C164" s="76" t="s">
        <v>328</v>
      </c>
    </row>
    <row r="165" spans="1:3" ht="29.25" thickBot="1">
      <c r="A165" s="84" t="s">
        <v>22</v>
      </c>
      <c r="B165" s="32" t="s">
        <v>331</v>
      </c>
      <c r="C165" s="71" t="s">
        <v>336</v>
      </c>
    </row>
    <row r="166" spans="1:3" ht="15">
      <c r="A166" s="85" t="s">
        <v>73</v>
      </c>
      <c r="B166" s="86" t="s">
        <v>375</v>
      </c>
      <c r="C166" s="87">
        <f>C96</f>
        <v>0</v>
      </c>
    </row>
    <row r="167" spans="1:3" ht="30">
      <c r="A167" s="88" t="s">
        <v>332</v>
      </c>
      <c r="B167" s="89" t="s">
        <v>376</v>
      </c>
      <c r="C167" s="90"/>
    </row>
    <row r="168" spans="1:3" ht="30.75" thickBot="1">
      <c r="A168" s="91" t="s">
        <v>333</v>
      </c>
      <c r="B168" s="92" t="s">
        <v>377</v>
      </c>
      <c r="C168" s="93"/>
    </row>
    <row r="169" spans="1:3" ht="15.75" thickBot="1">
      <c r="A169" s="94" t="s">
        <v>75</v>
      </c>
      <c r="B169" s="95" t="s">
        <v>378</v>
      </c>
      <c r="C169" s="96">
        <f>'[1]1.1.sz.mell'!C157</f>
        <v>0</v>
      </c>
    </row>
    <row r="170" spans="1:3" ht="30">
      <c r="A170" s="97" t="s">
        <v>334</v>
      </c>
      <c r="B170" s="98" t="s">
        <v>379</v>
      </c>
      <c r="C170" s="99">
        <f>'[1]2.1.sz.mell  '!E27</f>
        <v>0</v>
      </c>
    </row>
    <row r="171" spans="1:3" ht="30.75" thickBot="1">
      <c r="A171" s="100" t="s">
        <v>335</v>
      </c>
      <c r="B171" s="101" t="s">
        <v>380</v>
      </c>
      <c r="C171" s="102">
        <f>'[1]2.2.sz.mell  '!E32</f>
        <v>0</v>
      </c>
    </row>
  </sheetData>
  <mergeCells count="6">
    <mergeCell ref="A163:C163"/>
    <mergeCell ref="A164:B164"/>
    <mergeCell ref="A1:C1"/>
    <mergeCell ref="A2:C2"/>
    <mergeCell ref="A158:C158"/>
    <mergeCell ref="A159:B1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D3" sqref="D3"/>
    </sheetView>
  </sheetViews>
  <sheetFormatPr defaultColWidth="9.00390625" defaultRowHeight="12.75"/>
  <cols>
    <col min="2" max="2" width="37.125" style="0" customWidth="1"/>
    <col min="3" max="3" width="14.625" style="0" customWidth="1"/>
    <col min="4" max="4" width="15.25390625" style="0" customWidth="1"/>
    <col min="5" max="5" width="23.00390625" style="0" customWidth="1"/>
  </cols>
  <sheetData>
    <row r="2" spans="1:5" ht="14.25">
      <c r="A2" s="227" t="s">
        <v>478</v>
      </c>
      <c r="B2" s="228"/>
      <c r="C2" s="228"/>
      <c r="D2" s="228"/>
      <c r="E2" s="228"/>
    </row>
    <row r="3" spans="1:5" ht="15">
      <c r="A3" s="227" t="s">
        <v>460</v>
      </c>
      <c r="B3" s="228"/>
      <c r="C3" s="228"/>
      <c r="D3" s="443" t="s">
        <v>626</v>
      </c>
      <c r="E3" s="228"/>
    </row>
    <row r="4" spans="1:5" ht="14.25">
      <c r="A4" s="227"/>
      <c r="B4" s="228"/>
      <c r="C4" s="228"/>
      <c r="D4" s="228"/>
      <c r="E4" s="228"/>
    </row>
    <row r="5" spans="1:5" ht="14.25">
      <c r="A5" s="227"/>
      <c r="B5" s="228"/>
      <c r="C5" s="228"/>
      <c r="D5" s="228"/>
      <c r="E5" s="228"/>
    </row>
    <row r="6" spans="1:5" ht="14.25">
      <c r="A6" s="227"/>
      <c r="B6" s="228"/>
      <c r="C6" s="228"/>
      <c r="D6" s="228"/>
      <c r="E6" s="228"/>
    </row>
    <row r="7" spans="1:5" ht="14.25">
      <c r="A7" s="227"/>
      <c r="B7" s="228"/>
      <c r="C7" s="228"/>
      <c r="D7" s="228"/>
      <c r="E7" s="228"/>
    </row>
    <row r="8" spans="1:5" ht="14.25">
      <c r="A8" s="461"/>
      <c r="B8" s="461"/>
      <c r="C8" s="461"/>
      <c r="D8" s="461"/>
      <c r="E8" s="461"/>
    </row>
    <row r="9" spans="1:5" ht="12.75">
      <c r="A9" s="462" t="s">
        <v>461</v>
      </c>
      <c r="B9" s="462"/>
      <c r="C9" s="463" t="s">
        <v>547</v>
      </c>
      <c r="D9" s="464"/>
      <c r="E9" s="465" t="s">
        <v>548</v>
      </c>
    </row>
    <row r="10" spans="1:5" ht="25.5">
      <c r="A10" s="229" t="s">
        <v>462</v>
      </c>
      <c r="B10" s="229" t="s">
        <v>1</v>
      </c>
      <c r="C10" s="229" t="s">
        <v>463</v>
      </c>
      <c r="D10" s="229" t="s">
        <v>464</v>
      </c>
      <c r="E10" s="466"/>
    </row>
    <row r="11" spans="1:5" ht="25.5">
      <c r="A11" s="230" t="s">
        <v>465</v>
      </c>
      <c r="B11" s="231" t="s">
        <v>466</v>
      </c>
      <c r="C11" s="232">
        <v>0</v>
      </c>
      <c r="D11" s="233">
        <v>4580000</v>
      </c>
      <c r="E11" s="234">
        <f>C11*D11</f>
        <v>0</v>
      </c>
    </row>
    <row r="12" spans="1:5" ht="25.5">
      <c r="A12" s="230" t="s">
        <v>467</v>
      </c>
      <c r="B12" s="235" t="s">
        <v>468</v>
      </c>
      <c r="C12" s="233"/>
      <c r="D12" s="233"/>
      <c r="E12" s="234">
        <f>SUM(E13:E17)</f>
        <v>5685500</v>
      </c>
    </row>
    <row r="13" spans="1:5" ht="25.5">
      <c r="A13" s="230" t="s">
        <v>336</v>
      </c>
      <c r="B13" s="231" t="s">
        <v>469</v>
      </c>
      <c r="C13" s="233" t="s">
        <v>336</v>
      </c>
      <c r="D13" s="233" t="s">
        <v>336</v>
      </c>
      <c r="E13" s="233">
        <v>2250070</v>
      </c>
    </row>
    <row r="14" spans="1:5" ht="12.75">
      <c r="A14" s="230"/>
      <c r="B14" s="231" t="s">
        <v>470</v>
      </c>
      <c r="C14" s="233"/>
      <c r="D14" s="233"/>
      <c r="E14" s="233">
        <v>1925760</v>
      </c>
    </row>
    <row r="15" spans="1:5" ht="25.5">
      <c r="A15" s="230"/>
      <c r="B15" s="231" t="s">
        <v>471</v>
      </c>
      <c r="C15" s="233"/>
      <c r="D15" s="233"/>
      <c r="E15" s="233">
        <v>100000</v>
      </c>
    </row>
    <row r="16" spans="1:5" ht="12.75">
      <c r="A16" s="230"/>
      <c r="B16" s="231" t="s">
        <v>472</v>
      </c>
      <c r="C16" s="233"/>
      <c r="D16" s="233"/>
      <c r="E16" s="233">
        <v>1409670</v>
      </c>
    </row>
    <row r="17" spans="1:5" ht="12.75">
      <c r="A17" s="230"/>
      <c r="B17" s="231" t="s">
        <v>473</v>
      </c>
      <c r="C17" s="233"/>
      <c r="D17" s="233"/>
      <c r="E17" s="234">
        <v>0</v>
      </c>
    </row>
    <row r="18" spans="1:8" ht="24" customHeight="1">
      <c r="A18" s="230"/>
      <c r="B18" s="231" t="s">
        <v>474</v>
      </c>
      <c r="C18" s="233"/>
      <c r="D18" s="233"/>
      <c r="E18" s="234">
        <v>4000000</v>
      </c>
      <c r="H18" t="s">
        <v>336</v>
      </c>
    </row>
    <row r="19" spans="1:5" ht="38.25">
      <c r="A19" s="230"/>
      <c r="B19" s="231" t="s">
        <v>475</v>
      </c>
      <c r="C19" s="233">
        <v>659</v>
      </c>
      <c r="D19" s="233">
        <v>1140</v>
      </c>
      <c r="E19" s="234">
        <f>D19*C19</f>
        <v>751260</v>
      </c>
    </row>
    <row r="20" spans="1:5" ht="12.75">
      <c r="A20" s="230" t="s">
        <v>549</v>
      </c>
      <c r="B20" s="231" t="s">
        <v>550</v>
      </c>
      <c r="C20" s="320">
        <v>10.2</v>
      </c>
      <c r="D20" s="233">
        <v>2674666.6666</v>
      </c>
      <c r="E20" s="233">
        <f>D20*C20</f>
        <v>27281599.99932</v>
      </c>
    </row>
    <row r="21" spans="1:5" ht="12.75">
      <c r="A21" s="230"/>
      <c r="B21" s="231" t="s">
        <v>551</v>
      </c>
      <c r="C21" s="320">
        <v>9.6</v>
      </c>
      <c r="D21" s="233">
        <v>1337333.3333</v>
      </c>
      <c r="E21" s="233">
        <f>D21*C21</f>
        <v>12838399.99968</v>
      </c>
    </row>
    <row r="22" spans="1:5" ht="12.75">
      <c r="A22" s="230"/>
      <c r="B22" s="231" t="s">
        <v>552</v>
      </c>
      <c r="C22" s="320">
        <v>7</v>
      </c>
      <c r="D22" s="233">
        <v>1800000</v>
      </c>
      <c r="E22" s="233">
        <f>D22*C22</f>
        <v>12600000</v>
      </c>
    </row>
    <row r="23" spans="1:5" ht="12.75">
      <c r="A23" s="230"/>
      <c r="B23" s="231" t="s">
        <v>553</v>
      </c>
      <c r="C23" s="320"/>
      <c r="D23" s="233"/>
      <c r="E23" s="233">
        <v>330240</v>
      </c>
    </row>
    <row r="24" spans="1:5" ht="12.75">
      <c r="A24" s="230"/>
      <c r="B24" s="231" t="s">
        <v>554</v>
      </c>
      <c r="C24" s="320">
        <v>107</v>
      </c>
      <c r="D24" s="233">
        <v>37333.333</v>
      </c>
      <c r="E24" s="233">
        <f>D24*C24</f>
        <v>3994666.631</v>
      </c>
    </row>
    <row r="25" spans="1:5" ht="12.75">
      <c r="A25" s="230"/>
      <c r="B25" s="231" t="s">
        <v>555</v>
      </c>
      <c r="C25" s="320">
        <v>101</v>
      </c>
      <c r="D25" s="233">
        <v>19221.1212</v>
      </c>
      <c r="E25" s="233">
        <f>D25*C25</f>
        <v>1941333.2412</v>
      </c>
    </row>
    <row r="26" spans="1:5" ht="12.75">
      <c r="A26" s="230"/>
      <c r="B26" s="231" t="s">
        <v>562</v>
      </c>
      <c r="C26" s="320"/>
      <c r="D26" s="233"/>
      <c r="E26" s="234">
        <f>SUM(E20:E25)</f>
        <v>58986239.871199995</v>
      </c>
    </row>
    <row r="27" spans="1:5" ht="12.75">
      <c r="A27" s="230" t="s">
        <v>476</v>
      </c>
      <c r="B27" s="231" t="s">
        <v>477</v>
      </c>
      <c r="C27" s="320"/>
      <c r="D27" s="233"/>
      <c r="E27" s="234">
        <v>4077922</v>
      </c>
    </row>
    <row r="28" spans="1:5" ht="12.75">
      <c r="A28" s="230" t="s">
        <v>556</v>
      </c>
      <c r="B28" s="231" t="s">
        <v>557</v>
      </c>
      <c r="C28" s="320"/>
      <c r="D28" s="233"/>
      <c r="E28" s="234">
        <v>659000</v>
      </c>
    </row>
    <row r="29" spans="1:5" ht="12.75">
      <c r="A29" s="230" t="s">
        <v>558</v>
      </c>
      <c r="B29" s="231" t="s">
        <v>559</v>
      </c>
      <c r="C29" s="320">
        <v>3.01</v>
      </c>
      <c r="D29" s="233"/>
      <c r="E29" s="234">
        <v>4912320</v>
      </c>
    </row>
    <row r="30" spans="1:5" ht="12.75">
      <c r="A30" s="230" t="s">
        <v>561</v>
      </c>
      <c r="B30" s="231" t="s">
        <v>560</v>
      </c>
      <c r="C30" s="320"/>
      <c r="D30" s="233"/>
      <c r="E30" s="234">
        <v>4781462</v>
      </c>
    </row>
    <row r="31" spans="1:5" ht="12.75">
      <c r="A31" s="230"/>
      <c r="B31" s="231" t="s">
        <v>563</v>
      </c>
      <c r="C31" s="320"/>
      <c r="D31" s="233"/>
      <c r="E31" s="234">
        <v>13688000</v>
      </c>
    </row>
    <row r="32" spans="1:5" ht="12.75">
      <c r="A32" s="230" t="s">
        <v>336</v>
      </c>
      <c r="B32" s="231" t="s">
        <v>336</v>
      </c>
      <c r="C32" s="320"/>
      <c r="D32" s="233"/>
      <c r="E32" s="234">
        <v>0</v>
      </c>
    </row>
    <row r="33" spans="1:5" ht="12.75">
      <c r="A33" s="236"/>
      <c r="B33" s="235" t="s">
        <v>12</v>
      </c>
      <c r="C33" s="321"/>
      <c r="D33" s="234"/>
      <c r="E33" s="237">
        <f>SUM(E11+E12+E32+E18+E19+E26+E27+E28+E29+E30+E31)</f>
        <v>97541703.8712</v>
      </c>
    </row>
    <row r="34" ht="12.75">
      <c r="C34" s="322"/>
    </row>
  </sheetData>
  <mergeCells count="4">
    <mergeCell ref="A8:E8"/>
    <mergeCell ref="A9:B9"/>
    <mergeCell ref="C9:D9"/>
    <mergeCell ref="E9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7" sqref="D7"/>
    </sheetView>
  </sheetViews>
  <sheetFormatPr defaultColWidth="9.00390625" defaultRowHeight="12.75"/>
  <cols>
    <col min="1" max="1" width="27.875" style="0" customWidth="1"/>
    <col min="2" max="2" width="23.75390625" style="0" customWidth="1"/>
    <col min="3" max="3" width="15.25390625" style="0" customWidth="1"/>
    <col min="4" max="4" width="22.375" style="0" customWidth="1"/>
    <col min="5" max="5" width="12.875" style="0" customWidth="1"/>
    <col min="6" max="6" width="13.375" style="0" customWidth="1"/>
  </cols>
  <sheetData>
    <row r="1" spans="1:3" ht="0.75" customHeight="1">
      <c r="A1" s="458"/>
      <c r="B1" s="458"/>
      <c r="C1" s="458"/>
    </row>
    <row r="2" spans="1:3" ht="12.75" customHeight="1" hidden="1">
      <c r="A2" s="135"/>
      <c r="B2" s="135"/>
      <c r="C2" s="135"/>
    </row>
    <row r="3" spans="1:3" ht="20.25" hidden="1">
      <c r="A3" s="17"/>
      <c r="B3" s="18"/>
      <c r="C3" s="19"/>
    </row>
    <row r="4" spans="1:3" ht="15">
      <c r="A4" s="397" t="s">
        <v>598</v>
      </c>
      <c r="B4" s="397"/>
      <c r="C4" s="397"/>
    </row>
    <row r="5" spans="1:3" ht="15">
      <c r="A5" s="397" t="s">
        <v>573</v>
      </c>
      <c r="B5" s="397"/>
      <c r="C5" s="397"/>
    </row>
    <row r="6" ht="12.75">
      <c r="D6" t="s">
        <v>627</v>
      </c>
    </row>
    <row r="8" ht="15">
      <c r="A8" s="397" t="s">
        <v>574</v>
      </c>
    </row>
    <row r="9" spans="1:4" ht="13.5" thickBot="1">
      <c r="A9" t="s">
        <v>575</v>
      </c>
      <c r="D9" t="s">
        <v>336</v>
      </c>
    </row>
    <row r="10" spans="1:4" ht="12.75">
      <c r="A10" s="400" t="s">
        <v>576</v>
      </c>
      <c r="B10" s="401">
        <v>7744</v>
      </c>
      <c r="C10" s="401" t="s">
        <v>577</v>
      </c>
      <c r="D10" s="402">
        <v>14544</v>
      </c>
    </row>
    <row r="11" spans="1:4" ht="12.75">
      <c r="A11" s="146" t="s">
        <v>578</v>
      </c>
      <c r="B11" s="128">
        <v>199</v>
      </c>
      <c r="C11" s="128" t="s">
        <v>579</v>
      </c>
      <c r="D11" s="148">
        <v>2576</v>
      </c>
    </row>
    <row r="12" spans="1:4" ht="12.75">
      <c r="A12" s="146" t="s">
        <v>580</v>
      </c>
      <c r="B12" s="128">
        <v>2633</v>
      </c>
      <c r="C12" s="128" t="s">
        <v>581</v>
      </c>
      <c r="D12" s="148">
        <v>15062</v>
      </c>
    </row>
    <row r="13" spans="1:4" ht="12.75">
      <c r="A13" s="146" t="s">
        <v>582</v>
      </c>
      <c r="B13" s="128">
        <v>0</v>
      </c>
      <c r="C13" s="128" t="s">
        <v>339</v>
      </c>
      <c r="D13" s="148">
        <v>73479</v>
      </c>
    </row>
    <row r="14" spans="1:4" ht="12.75">
      <c r="A14" s="146" t="s">
        <v>584</v>
      </c>
      <c r="B14" s="128">
        <v>97541</v>
      </c>
      <c r="C14" s="128" t="s">
        <v>585</v>
      </c>
      <c r="D14" s="148">
        <v>16995</v>
      </c>
    </row>
    <row r="15" spans="1:4" ht="12.75">
      <c r="A15" s="146" t="s">
        <v>586</v>
      </c>
      <c r="B15" s="128">
        <v>15319</v>
      </c>
      <c r="C15" s="128" t="s">
        <v>587</v>
      </c>
      <c r="D15" s="148">
        <v>0</v>
      </c>
    </row>
    <row r="16" spans="1:4" ht="12.75">
      <c r="A16" s="146" t="s">
        <v>588</v>
      </c>
      <c r="B16" s="128">
        <v>0</v>
      </c>
      <c r="C16" s="128" t="s">
        <v>589</v>
      </c>
      <c r="D16" s="148">
        <v>0</v>
      </c>
    </row>
    <row r="17" spans="1:4" ht="12.75">
      <c r="A17" s="146" t="s">
        <v>590</v>
      </c>
      <c r="B17" s="128">
        <v>0</v>
      </c>
      <c r="C17" s="128" t="s">
        <v>591</v>
      </c>
      <c r="D17" s="148">
        <v>0</v>
      </c>
    </row>
    <row r="18" spans="1:4" ht="12.75">
      <c r="A18" s="146" t="s">
        <v>431</v>
      </c>
      <c r="B18" s="128">
        <v>0</v>
      </c>
      <c r="C18" s="128" t="s">
        <v>592</v>
      </c>
      <c r="D18" s="148">
        <v>0</v>
      </c>
    </row>
    <row r="19" spans="1:4" ht="12.75">
      <c r="A19" s="146" t="s">
        <v>592</v>
      </c>
      <c r="B19" s="128">
        <v>0</v>
      </c>
      <c r="C19" s="128"/>
      <c r="D19" s="148"/>
    </row>
    <row r="20" spans="1:5" ht="12.75">
      <c r="A20" s="405" t="s">
        <v>395</v>
      </c>
      <c r="B20" s="406">
        <f>SUM(B10:B18)</f>
        <v>123436</v>
      </c>
      <c r="C20" s="141" t="s">
        <v>395</v>
      </c>
      <c r="D20" s="406">
        <f>SUM(D10:D18)</f>
        <v>122656</v>
      </c>
      <c r="E20" t="s">
        <v>336</v>
      </c>
    </row>
    <row r="21" spans="1:5" ht="12.75">
      <c r="A21" s="146"/>
      <c r="B21" s="128"/>
      <c r="C21" s="128"/>
      <c r="D21" s="148"/>
      <c r="E21" t="s">
        <v>336</v>
      </c>
    </row>
    <row r="22" spans="1:4" ht="13.5" thickBot="1">
      <c r="A22" s="150"/>
      <c r="B22" s="152"/>
      <c r="C22" s="152"/>
      <c r="D22" s="403"/>
    </row>
    <row r="23" spans="1:4" ht="15">
      <c r="A23" s="412" t="s">
        <v>593</v>
      </c>
      <c r="B23" s="412">
        <f>B20-D20</f>
        <v>780</v>
      </c>
      <c r="C23" s="413"/>
      <c r="D23" s="413"/>
    </row>
    <row r="24" spans="1:4" ht="12.75">
      <c r="A24" s="138"/>
      <c r="B24" s="138"/>
      <c r="C24" s="138"/>
      <c r="D24" s="138"/>
    </row>
    <row r="25" spans="1:4" ht="15.75">
      <c r="A25" s="399" t="s">
        <v>594</v>
      </c>
      <c r="B25" s="398"/>
      <c r="C25" s="398"/>
      <c r="D25" s="398"/>
    </row>
    <row r="26" spans="1:4" ht="13.5" thickBot="1">
      <c r="A26" s="356" t="s">
        <v>575</v>
      </c>
      <c r="B26" s="356"/>
      <c r="C26" s="356"/>
      <c r="D26" s="356"/>
    </row>
    <row r="27" spans="1:4" ht="12.75">
      <c r="A27" s="400" t="s">
        <v>576</v>
      </c>
      <c r="B27" s="401">
        <v>0</v>
      </c>
      <c r="C27" s="401" t="s">
        <v>280</v>
      </c>
      <c r="D27" s="401">
        <v>0</v>
      </c>
    </row>
    <row r="28" spans="1:4" ht="12.75">
      <c r="A28" s="146" t="s">
        <v>595</v>
      </c>
      <c r="B28" s="128">
        <v>0</v>
      </c>
      <c r="C28" s="128"/>
      <c r="D28" s="128"/>
    </row>
    <row r="29" spans="1:4" ht="12.75">
      <c r="A29" s="146" t="s">
        <v>580</v>
      </c>
      <c r="B29" s="128">
        <v>220</v>
      </c>
      <c r="C29" s="128" t="s">
        <v>269</v>
      </c>
      <c r="D29" s="128">
        <v>1000</v>
      </c>
    </row>
    <row r="30" spans="1:4" ht="12.75">
      <c r="A30" s="146" t="s">
        <v>582</v>
      </c>
      <c r="B30" s="128">
        <v>0</v>
      </c>
      <c r="C30" s="128" t="s">
        <v>583</v>
      </c>
      <c r="D30" s="128" t="s">
        <v>336</v>
      </c>
    </row>
    <row r="31" spans="1:4" ht="12.75">
      <c r="A31" s="146" t="s">
        <v>584</v>
      </c>
      <c r="B31" s="128">
        <v>0</v>
      </c>
      <c r="C31" s="128" t="s">
        <v>587</v>
      </c>
      <c r="D31" s="128">
        <v>0</v>
      </c>
    </row>
    <row r="32" spans="1:4" ht="12.75">
      <c r="A32" s="146" t="s">
        <v>586</v>
      </c>
      <c r="B32" s="128">
        <v>0</v>
      </c>
      <c r="C32" s="128" t="s">
        <v>596</v>
      </c>
      <c r="D32" s="128">
        <v>0</v>
      </c>
    </row>
    <row r="33" spans="1:4" ht="12.75">
      <c r="A33" s="146" t="s">
        <v>588</v>
      </c>
      <c r="B33" s="128">
        <v>0</v>
      </c>
      <c r="C33" s="128"/>
      <c r="D33" s="128"/>
    </row>
    <row r="34" spans="1:4" ht="12.75">
      <c r="A34" s="146" t="s">
        <v>590</v>
      </c>
      <c r="B34" s="128">
        <v>0</v>
      </c>
      <c r="C34" s="128"/>
      <c r="D34" s="128"/>
    </row>
    <row r="35" spans="1:4" ht="13.5" thickBot="1">
      <c r="A35" s="404" t="s">
        <v>431</v>
      </c>
      <c r="B35" s="356">
        <v>0</v>
      </c>
      <c r="C35" s="356"/>
      <c r="D35" s="356"/>
    </row>
    <row r="36" spans="1:4" ht="13.5" thickBot="1">
      <c r="A36" s="410" t="s">
        <v>395</v>
      </c>
      <c r="B36" s="411">
        <f>SUM(B27:B35)</f>
        <v>220</v>
      </c>
      <c r="C36" s="411" t="s">
        <v>395</v>
      </c>
      <c r="D36" s="411">
        <f>SUM(D27:D35)</f>
        <v>1000</v>
      </c>
    </row>
    <row r="37" spans="1:4" ht="12.75">
      <c r="A37" s="409"/>
      <c r="B37" s="409"/>
      <c r="C37" s="409"/>
      <c r="D37" s="409"/>
    </row>
    <row r="38" spans="1:4" ht="12.75">
      <c r="A38" s="138"/>
      <c r="B38" s="138"/>
      <c r="C38" s="138"/>
      <c r="D38" s="138"/>
    </row>
    <row r="39" spans="1:4" ht="15.75">
      <c r="A39" s="407" t="s">
        <v>597</v>
      </c>
      <c r="B39" s="407">
        <f>B36-D36</f>
        <v>-780</v>
      </c>
      <c r="C39" s="138"/>
      <c r="D39" s="138"/>
    </row>
    <row r="40" spans="1:2" ht="15.75">
      <c r="A40" s="408"/>
      <c r="B40" s="408"/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7">
      <selection activeCell="I25" sqref="I25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458"/>
      <c r="B1" s="458"/>
      <c r="C1" s="458"/>
    </row>
    <row r="2" spans="1:3" ht="12.75" customHeight="1" hidden="1">
      <c r="A2" s="135"/>
      <c r="B2" s="135"/>
      <c r="C2" s="135"/>
    </row>
    <row r="3" spans="1:3" ht="20.25" hidden="1">
      <c r="A3" s="17"/>
      <c r="B3" s="18"/>
      <c r="C3" s="19"/>
    </row>
    <row r="4" spans="1:3" ht="20.25">
      <c r="A4" s="17"/>
      <c r="B4" s="18"/>
      <c r="C4" s="19"/>
    </row>
    <row r="5" spans="1:3" ht="20.25">
      <c r="A5" s="17"/>
      <c r="B5" s="18"/>
      <c r="C5" s="19"/>
    </row>
    <row r="6" spans="1:3" ht="20.25">
      <c r="A6" s="17"/>
      <c r="B6" s="18" t="s">
        <v>490</v>
      </c>
      <c r="C6" s="19"/>
    </row>
    <row r="7" spans="1:6" ht="15.75">
      <c r="A7" s="251" t="s">
        <v>491</v>
      </c>
      <c r="B7" s="252"/>
      <c r="C7" s="252"/>
      <c r="D7" s="253"/>
      <c r="E7" s="252" t="s">
        <v>628</v>
      </c>
      <c r="F7" s="252"/>
    </row>
    <row r="8" spans="1:6" ht="12.75">
      <c r="A8" s="252"/>
      <c r="B8" s="252"/>
      <c r="C8" s="252"/>
      <c r="D8" s="252"/>
      <c r="E8" s="252"/>
      <c r="F8" s="252"/>
    </row>
    <row r="9" spans="1:6" ht="38.25">
      <c r="A9" s="254" t="s">
        <v>0</v>
      </c>
      <c r="B9" s="254" t="s">
        <v>1</v>
      </c>
      <c r="C9" s="467" t="s">
        <v>500</v>
      </c>
      <c r="D9" s="468"/>
      <c r="E9" s="468"/>
      <c r="F9" s="469"/>
    </row>
    <row r="10" spans="1:6" ht="25.5">
      <c r="A10" s="255"/>
      <c r="B10" s="255"/>
      <c r="C10" s="256" t="s">
        <v>486</v>
      </c>
      <c r="D10" s="256" t="s">
        <v>487</v>
      </c>
      <c r="E10" s="256" t="s">
        <v>488</v>
      </c>
      <c r="F10" s="256" t="s">
        <v>12</v>
      </c>
    </row>
    <row r="11" spans="1:6" ht="25.5">
      <c r="A11" s="257" t="s">
        <v>22</v>
      </c>
      <c r="B11" s="258" t="s">
        <v>492</v>
      </c>
      <c r="C11" s="233">
        <v>1000</v>
      </c>
      <c r="D11" s="259"/>
      <c r="E11" s="259"/>
      <c r="F11" s="260">
        <f>SUM(C11:E11)</f>
        <v>1000</v>
      </c>
    </row>
    <row r="12" spans="1:6" ht="12.75">
      <c r="A12" s="257" t="s">
        <v>24</v>
      </c>
      <c r="B12" s="258"/>
      <c r="C12" s="233"/>
      <c r="D12" s="259"/>
      <c r="E12" s="259"/>
      <c r="F12" s="260">
        <f>SUM(C12:E12)</f>
        <v>0</v>
      </c>
    </row>
    <row r="13" spans="1:6" ht="12.75">
      <c r="A13" s="257" t="s">
        <v>26</v>
      </c>
      <c r="B13" s="258"/>
      <c r="C13" s="233"/>
      <c r="D13" s="259"/>
      <c r="E13" s="259"/>
      <c r="F13" s="260">
        <f>SUM(C13:E13)</f>
        <v>0</v>
      </c>
    </row>
    <row r="14" spans="1:6" ht="12.75">
      <c r="A14" s="257" t="s">
        <v>28</v>
      </c>
      <c r="B14" s="258"/>
      <c r="C14" s="233"/>
      <c r="D14" s="259"/>
      <c r="E14" s="259"/>
      <c r="F14" s="260">
        <f>SUM(C14:E14)</f>
        <v>0</v>
      </c>
    </row>
    <row r="15" spans="1:6" ht="25.5">
      <c r="A15" s="229" t="s">
        <v>64</v>
      </c>
      <c r="B15" s="235" t="s">
        <v>489</v>
      </c>
      <c r="C15" s="260">
        <f>SUM(C11:C14)</f>
        <v>1000</v>
      </c>
      <c r="D15" s="260">
        <f>SUM(D11:D14)</f>
        <v>0</v>
      </c>
      <c r="E15" s="260">
        <f>SUM(E11:E14)</f>
        <v>0</v>
      </c>
      <c r="F15" s="260">
        <f>SUM(F11:F14)</f>
        <v>1000</v>
      </c>
    </row>
    <row r="16" spans="1:6" ht="12.75">
      <c r="A16" s="252"/>
      <c r="B16" s="252"/>
      <c r="C16" s="261"/>
      <c r="D16" s="261"/>
      <c r="E16" s="261"/>
      <c r="F16" s="261"/>
    </row>
    <row r="18" ht="20.25">
      <c r="B18" s="18" t="s">
        <v>490</v>
      </c>
    </row>
    <row r="19" spans="1:6" ht="15.75">
      <c r="A19" s="251" t="s">
        <v>499</v>
      </c>
      <c r="B19" s="262"/>
      <c r="C19" s="263"/>
      <c r="D19" s="263"/>
      <c r="E19" s="263"/>
      <c r="F19" s="263"/>
    </row>
    <row r="20" spans="1:6" ht="12.75">
      <c r="A20" s="264"/>
      <c r="B20" s="264"/>
      <c r="C20" s="265"/>
      <c r="D20" s="265"/>
      <c r="E20" s="265"/>
      <c r="F20" s="265"/>
    </row>
    <row r="21" spans="1:6" ht="38.25">
      <c r="A21" s="266" t="s">
        <v>418</v>
      </c>
      <c r="B21" s="266" t="s">
        <v>1</v>
      </c>
      <c r="C21" s="266" t="s">
        <v>493</v>
      </c>
      <c r="D21" s="266" t="s">
        <v>494</v>
      </c>
      <c r="E21" s="266" t="s">
        <v>495</v>
      </c>
      <c r="F21" s="266" t="s">
        <v>496</v>
      </c>
    </row>
    <row r="22" spans="1:6" ht="12.75">
      <c r="A22" s="267" t="s">
        <v>22</v>
      </c>
      <c r="B22" s="258" t="s">
        <v>498</v>
      </c>
      <c r="C22" s="233"/>
      <c r="D22" s="259"/>
      <c r="E22" s="259"/>
      <c r="F22" s="268">
        <f>SUM(C22:E22)</f>
        <v>0</v>
      </c>
    </row>
    <row r="23" spans="1:6" ht="12.75">
      <c r="A23" s="267" t="s">
        <v>24</v>
      </c>
      <c r="B23" s="258"/>
      <c r="C23" s="233"/>
      <c r="D23" s="259"/>
      <c r="E23" s="266"/>
      <c r="F23" s="268">
        <f>SUM(C23:E23)</f>
        <v>0</v>
      </c>
    </row>
    <row r="24" spans="1:6" ht="12.75">
      <c r="A24" s="267" t="s">
        <v>26</v>
      </c>
      <c r="B24" s="269"/>
      <c r="C24" s="259"/>
      <c r="D24" s="266"/>
      <c r="E24" s="266"/>
      <c r="F24" s="268">
        <f>SUM(C24:E24)</f>
        <v>0</v>
      </c>
    </row>
    <row r="25" spans="1:6" ht="12.75">
      <c r="A25" s="267" t="s">
        <v>28</v>
      </c>
      <c r="B25" s="270"/>
      <c r="C25" s="259"/>
      <c r="D25" s="266"/>
      <c r="E25" s="266"/>
      <c r="F25" s="268">
        <f>SUM(C25:E25)</f>
        <v>0</v>
      </c>
    </row>
    <row r="26" spans="1:6" ht="12.75">
      <c r="A26" s="267" t="s">
        <v>30</v>
      </c>
      <c r="B26" s="271"/>
      <c r="C26" s="259"/>
      <c r="D26" s="266"/>
      <c r="E26" s="266"/>
      <c r="F26" s="268">
        <f>SUM(C26:E26)</f>
        <v>0</v>
      </c>
    </row>
    <row r="27" spans="1:6" ht="12.75">
      <c r="A27" s="267" t="s">
        <v>390</v>
      </c>
      <c r="B27" s="272" t="s">
        <v>497</v>
      </c>
      <c r="C27" s="260">
        <f>SUM(C22:C26)</f>
        <v>0</v>
      </c>
      <c r="D27" s="260">
        <f>SUM(D22:D26)</f>
        <v>0</v>
      </c>
      <c r="E27" s="260">
        <f>SUM(E22:E26)</f>
        <v>0</v>
      </c>
      <c r="F27" s="260">
        <f>SUM(F22:F26)</f>
        <v>0</v>
      </c>
    </row>
  </sheetData>
  <mergeCells count="2">
    <mergeCell ref="A1:C1"/>
    <mergeCell ref="C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5">
      <selection activeCell="F25" sqref="F25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458"/>
      <c r="B1" s="458"/>
      <c r="C1" s="458"/>
    </row>
    <row r="2" spans="1:3" ht="12.75" customHeight="1" hidden="1">
      <c r="A2" s="135"/>
      <c r="B2" s="135"/>
      <c r="C2" s="135"/>
    </row>
    <row r="3" spans="1:3" ht="20.25" hidden="1">
      <c r="A3" s="17"/>
      <c r="B3" s="18"/>
      <c r="C3" s="19"/>
    </row>
    <row r="4" spans="1:3" ht="20.25">
      <c r="A4" s="17"/>
      <c r="B4" s="18"/>
      <c r="C4" s="19"/>
    </row>
    <row r="5" spans="1:3" ht="20.25">
      <c r="A5" s="17"/>
      <c r="B5" s="18"/>
      <c r="C5" s="19"/>
    </row>
    <row r="6" spans="1:6" ht="20.25">
      <c r="A6" s="17"/>
      <c r="B6" s="18" t="s">
        <v>490</v>
      </c>
      <c r="C6" s="19"/>
      <c r="F6" t="s">
        <v>629</v>
      </c>
    </row>
    <row r="7" spans="1:8" ht="15.75">
      <c r="A7" s="273" t="s">
        <v>511</v>
      </c>
      <c r="B7" s="274"/>
      <c r="C7" s="274"/>
      <c r="D7" s="274"/>
      <c r="E7" s="274"/>
      <c r="F7" s="274"/>
      <c r="G7" s="274"/>
      <c r="H7" s="274"/>
    </row>
    <row r="8" spans="1:8" ht="12.75">
      <c r="A8" s="274"/>
      <c r="B8" s="274"/>
      <c r="C8" s="274"/>
      <c r="D8" s="274"/>
      <c r="E8" s="274"/>
      <c r="F8" s="274"/>
      <c r="G8" s="274"/>
      <c r="H8" s="274"/>
    </row>
    <row r="9" spans="1:8" ht="38.25">
      <c r="A9" s="275" t="s">
        <v>418</v>
      </c>
      <c r="B9" s="275" t="s">
        <v>1</v>
      </c>
      <c r="C9" s="476" t="s">
        <v>501</v>
      </c>
      <c r="D9" s="477"/>
      <c r="E9" s="478"/>
      <c r="F9" s="476" t="s">
        <v>502</v>
      </c>
      <c r="G9" s="477"/>
      <c r="H9" s="478"/>
    </row>
    <row r="10" spans="1:8" ht="39" thickBot="1">
      <c r="A10" s="276"/>
      <c r="B10" s="277"/>
      <c r="C10" s="275" t="s">
        <v>503</v>
      </c>
      <c r="D10" s="275" t="s">
        <v>504</v>
      </c>
      <c r="E10" s="275" t="s">
        <v>505</v>
      </c>
      <c r="F10" s="275" t="s">
        <v>506</v>
      </c>
      <c r="G10" s="275" t="s">
        <v>507</v>
      </c>
      <c r="H10" s="275" t="s">
        <v>508</v>
      </c>
    </row>
    <row r="11" spans="1:8" ht="13.5" thickTop="1">
      <c r="A11" s="278"/>
      <c r="B11" s="470" t="s">
        <v>509</v>
      </c>
      <c r="C11" s="471"/>
      <c r="D11" s="471"/>
      <c r="E11" s="471"/>
      <c r="F11" s="471"/>
      <c r="G11" s="471"/>
      <c r="H11" s="472"/>
    </row>
    <row r="12" spans="1:8" ht="15">
      <c r="A12" s="279" t="s">
        <v>22</v>
      </c>
      <c r="B12" s="319" t="s">
        <v>498</v>
      </c>
      <c r="C12" s="281"/>
      <c r="D12" s="282"/>
      <c r="E12" s="282"/>
      <c r="F12" s="282"/>
      <c r="G12" s="282"/>
      <c r="H12" s="282"/>
    </row>
    <row r="13" spans="1:8" ht="12.75">
      <c r="A13" s="279" t="s">
        <v>24</v>
      </c>
      <c r="B13" s="280"/>
      <c r="C13" s="281"/>
      <c r="D13" s="282"/>
      <c r="E13" s="282"/>
      <c r="F13" s="282"/>
      <c r="G13" s="282"/>
      <c r="H13" s="282"/>
    </row>
    <row r="14" spans="1:8" ht="12.75">
      <c r="A14" s="279" t="s">
        <v>26</v>
      </c>
      <c r="B14" s="280"/>
      <c r="C14" s="281"/>
      <c r="D14" s="282"/>
      <c r="E14" s="282"/>
      <c r="F14" s="282"/>
      <c r="G14" s="282"/>
      <c r="H14" s="282"/>
    </row>
    <row r="15" spans="1:8" ht="12.75">
      <c r="A15" s="279" t="s">
        <v>28</v>
      </c>
      <c r="B15" s="280"/>
      <c r="C15" s="281"/>
      <c r="D15" s="282"/>
      <c r="E15" s="282"/>
      <c r="F15" s="282"/>
      <c r="G15" s="282"/>
      <c r="H15" s="282"/>
    </row>
    <row r="16" spans="1:8" ht="12.75">
      <c r="A16" s="279" t="s">
        <v>30</v>
      </c>
      <c r="B16" s="280"/>
      <c r="C16" s="281"/>
      <c r="D16" s="282"/>
      <c r="E16" s="282"/>
      <c r="F16" s="282"/>
      <c r="G16" s="282"/>
      <c r="H16" s="282"/>
    </row>
    <row r="17" spans="1:8" ht="12.75">
      <c r="A17" s="279"/>
      <c r="B17" s="283"/>
      <c r="C17" s="284" t="s">
        <v>12</v>
      </c>
      <c r="D17" s="285">
        <f>SUM(D12:D16)</f>
        <v>0</v>
      </c>
      <c r="E17" s="285">
        <f>SUM(E12:E16)</f>
        <v>0</v>
      </c>
      <c r="F17" s="285">
        <f>SUM(F12:F16)</f>
        <v>0</v>
      </c>
      <c r="G17" s="285">
        <f>SUM(G12:G16)</f>
        <v>0</v>
      </c>
      <c r="H17" s="285">
        <f>SUM(H12:H16)</f>
        <v>0</v>
      </c>
    </row>
    <row r="18" spans="1:8" ht="12.75">
      <c r="A18" s="279"/>
      <c r="B18" s="473" t="s">
        <v>510</v>
      </c>
      <c r="C18" s="474"/>
      <c r="D18" s="474"/>
      <c r="E18" s="474"/>
      <c r="F18" s="474"/>
      <c r="G18" s="474"/>
      <c r="H18" s="475"/>
    </row>
    <row r="19" spans="1:8" ht="12.75">
      <c r="A19" s="279" t="s">
        <v>22</v>
      </c>
      <c r="B19" s="286"/>
      <c r="C19" s="287"/>
      <c r="D19" s="288"/>
      <c r="E19" s="288"/>
      <c r="F19" s="288"/>
      <c r="G19" s="288"/>
      <c r="H19" s="288"/>
    </row>
  </sheetData>
  <mergeCells count="5">
    <mergeCell ref="B11:H11"/>
    <mergeCell ref="B18:H18"/>
    <mergeCell ref="A1:C1"/>
    <mergeCell ref="C9:E9"/>
    <mergeCell ref="F9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28" sqref="E28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458"/>
      <c r="B1" s="458"/>
      <c r="C1" s="458"/>
    </row>
    <row r="2" spans="1:3" ht="12.75" customHeight="1" hidden="1">
      <c r="A2" s="135"/>
      <c r="B2" s="135"/>
      <c r="C2" s="135"/>
    </row>
    <row r="3" spans="1:3" ht="20.25" hidden="1">
      <c r="A3" s="17"/>
      <c r="B3" s="18"/>
      <c r="C3" s="19"/>
    </row>
    <row r="5" spans="1:6" ht="12.75">
      <c r="A5" s="139" t="s">
        <v>381</v>
      </c>
      <c r="B5" s="139"/>
      <c r="C5" s="139"/>
      <c r="D5" s="139"/>
      <c r="F5" t="s">
        <v>630</v>
      </c>
    </row>
    <row r="6" spans="1:4" ht="12.75">
      <c r="A6" s="139" t="s">
        <v>382</v>
      </c>
      <c r="B6" s="139"/>
      <c r="C6" s="139"/>
      <c r="D6" s="139"/>
    </row>
    <row r="7" spans="1:4" ht="12.75">
      <c r="A7" s="139" t="s">
        <v>400</v>
      </c>
      <c r="B7" s="139"/>
      <c r="C7" s="139"/>
      <c r="D7" s="139"/>
    </row>
    <row r="8" spans="1:4" ht="12.75">
      <c r="A8" s="139"/>
      <c r="B8" s="139"/>
      <c r="C8" s="139"/>
      <c r="D8" s="139"/>
    </row>
    <row r="9" spans="1:7" ht="13.5" thickBot="1">
      <c r="A9" s="138"/>
      <c r="B9" s="138"/>
      <c r="C9" s="138"/>
      <c r="D9" s="138"/>
      <c r="E9" s="138"/>
      <c r="F9" s="138" t="s">
        <v>564</v>
      </c>
      <c r="G9" s="138"/>
    </row>
    <row r="10" spans="1:7" ht="38.25">
      <c r="A10" s="143" t="s">
        <v>0</v>
      </c>
      <c r="B10" s="144" t="s">
        <v>383</v>
      </c>
      <c r="C10" s="144" t="s">
        <v>384</v>
      </c>
      <c r="D10" s="144" t="s">
        <v>396</v>
      </c>
      <c r="E10" s="144" t="s">
        <v>397</v>
      </c>
      <c r="F10" s="144" t="s">
        <v>398</v>
      </c>
      <c r="G10" s="145" t="s">
        <v>399</v>
      </c>
    </row>
    <row r="11" spans="1:7" ht="12.75">
      <c r="A11" s="146" t="s">
        <v>22</v>
      </c>
      <c r="B11" s="136" t="s">
        <v>385</v>
      </c>
      <c r="C11" s="128">
        <v>30</v>
      </c>
      <c r="D11" s="128">
        <v>20</v>
      </c>
      <c r="E11" s="137">
        <v>1640</v>
      </c>
      <c r="F11" s="128">
        <v>6560</v>
      </c>
      <c r="G11" s="147">
        <v>8200</v>
      </c>
    </row>
    <row r="12" spans="1:9" ht="25.5">
      <c r="A12" s="146" t="s">
        <v>24</v>
      </c>
      <c r="B12" s="136" t="s">
        <v>386</v>
      </c>
      <c r="C12" s="128">
        <v>4</v>
      </c>
      <c r="D12" s="128">
        <v>10</v>
      </c>
      <c r="E12" s="128">
        <v>130</v>
      </c>
      <c r="F12" s="128">
        <v>1170</v>
      </c>
      <c r="G12" s="147">
        <v>1300</v>
      </c>
      <c r="I12" t="s">
        <v>336</v>
      </c>
    </row>
    <row r="13" spans="1:7" ht="25.5">
      <c r="A13" s="146" t="s">
        <v>28</v>
      </c>
      <c r="B13" s="136" t="s">
        <v>387</v>
      </c>
      <c r="C13" s="128">
        <v>2</v>
      </c>
      <c r="D13" s="128">
        <v>10</v>
      </c>
      <c r="E13" s="128">
        <v>62</v>
      </c>
      <c r="F13" s="128">
        <v>558</v>
      </c>
      <c r="G13" s="148">
        <v>620</v>
      </c>
    </row>
    <row r="14" spans="1:7" ht="12.75">
      <c r="A14" s="146" t="s">
        <v>30</v>
      </c>
      <c r="B14" s="136" t="s">
        <v>388</v>
      </c>
      <c r="C14" s="128">
        <v>100</v>
      </c>
      <c r="D14" s="128">
        <v>10</v>
      </c>
      <c r="E14" s="128">
        <v>600</v>
      </c>
      <c r="F14" s="128">
        <v>5400</v>
      </c>
      <c r="G14" s="147">
        <v>6000</v>
      </c>
    </row>
    <row r="15" spans="1:7" ht="12.75">
      <c r="A15" s="146" t="s">
        <v>36</v>
      </c>
      <c r="B15" s="136" t="s">
        <v>402</v>
      </c>
      <c r="C15" s="128">
        <v>50</v>
      </c>
      <c r="D15" s="128">
        <v>100</v>
      </c>
      <c r="E15" s="128">
        <v>100</v>
      </c>
      <c r="F15" s="128"/>
      <c r="G15" s="148">
        <v>100</v>
      </c>
    </row>
    <row r="16" spans="1:7" ht="12.75">
      <c r="A16" s="146" t="s">
        <v>38</v>
      </c>
      <c r="B16" s="136" t="s">
        <v>401</v>
      </c>
      <c r="C16" s="128">
        <v>3</v>
      </c>
      <c r="D16" s="128">
        <v>100</v>
      </c>
      <c r="E16" s="128">
        <v>100</v>
      </c>
      <c r="F16" s="128"/>
      <c r="G16" s="148">
        <v>100</v>
      </c>
    </row>
    <row r="17" spans="1:7" ht="12.75">
      <c r="A17" s="146" t="s">
        <v>40</v>
      </c>
      <c r="B17" s="136" t="s">
        <v>389</v>
      </c>
      <c r="C17" s="128">
        <v>15</v>
      </c>
      <c r="D17" s="128">
        <v>100</v>
      </c>
      <c r="E17" s="128">
        <v>225</v>
      </c>
      <c r="F17" s="128"/>
      <c r="G17" s="148">
        <v>225</v>
      </c>
    </row>
    <row r="18" spans="1:7" ht="12.75">
      <c r="A18" s="146" t="s">
        <v>390</v>
      </c>
      <c r="B18" s="136" t="s">
        <v>391</v>
      </c>
      <c r="C18" s="128">
        <v>1</v>
      </c>
      <c r="D18" s="128">
        <v>100</v>
      </c>
      <c r="E18" s="128">
        <v>100</v>
      </c>
      <c r="F18" s="128"/>
      <c r="G18" s="148">
        <v>100</v>
      </c>
    </row>
    <row r="19" spans="1:7" ht="12.75">
      <c r="A19" s="146" t="s">
        <v>392</v>
      </c>
      <c r="B19" s="136" t="s">
        <v>403</v>
      </c>
      <c r="C19" s="128">
        <v>60</v>
      </c>
      <c r="D19" s="128">
        <v>100</v>
      </c>
      <c r="E19" s="128">
        <v>150</v>
      </c>
      <c r="F19" s="128">
        <v>0</v>
      </c>
      <c r="G19" s="148">
        <v>150</v>
      </c>
    </row>
    <row r="20" spans="1:7" ht="12.75">
      <c r="A20" s="146" t="s">
        <v>393</v>
      </c>
      <c r="B20" s="136" t="s">
        <v>394</v>
      </c>
      <c r="C20" s="128">
        <v>0</v>
      </c>
      <c r="D20" s="128">
        <v>0</v>
      </c>
      <c r="E20" s="128">
        <v>0</v>
      </c>
      <c r="F20" s="128"/>
      <c r="G20" s="148">
        <v>0</v>
      </c>
    </row>
    <row r="21" spans="1:7" ht="12.75">
      <c r="A21" s="146"/>
      <c r="B21" s="140" t="s">
        <v>336</v>
      </c>
      <c r="C21" s="141"/>
      <c r="D21" s="141"/>
      <c r="E21" s="142" t="s">
        <v>336</v>
      </c>
      <c r="F21" s="142" t="s">
        <v>336</v>
      </c>
      <c r="G21" s="149" t="s">
        <v>336</v>
      </c>
    </row>
    <row r="22" spans="1:7" ht="13.5" thickBot="1">
      <c r="A22" s="150"/>
      <c r="B22" s="151" t="s">
        <v>395</v>
      </c>
      <c r="C22" s="152"/>
      <c r="D22" s="152"/>
      <c r="E22" s="153">
        <f>SUM(E11:E20)</f>
        <v>3107</v>
      </c>
      <c r="F22" s="153">
        <f>SUM(F11:F20)</f>
        <v>13688</v>
      </c>
      <c r="G22" s="154">
        <f>SUM(G11:G20)</f>
        <v>16795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H15"/>
  <sheetViews>
    <sheetView workbookViewId="0" topLeftCell="B1">
      <selection activeCell="G19" sqref="G19"/>
    </sheetView>
  </sheetViews>
  <sheetFormatPr defaultColWidth="9.00390625" defaultRowHeight="12.75"/>
  <cols>
    <col min="1" max="1" width="4.625" style="0" hidden="1" customWidth="1"/>
    <col min="2" max="2" width="8.75390625" style="0" customWidth="1"/>
    <col min="3" max="3" width="24.1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4" ht="12.75">
      <c r="G4" t="s">
        <v>631</v>
      </c>
    </row>
    <row r="6" ht="17.25" customHeight="1" thickBot="1"/>
    <row r="7" spans="1:8" ht="14.25">
      <c r="A7" s="207"/>
      <c r="B7" s="480" t="s">
        <v>479</v>
      </c>
      <c r="C7" s="481"/>
      <c r="D7" s="481"/>
      <c r="E7" s="481"/>
      <c r="F7" s="481"/>
      <c r="G7" s="481"/>
      <c r="H7" s="482"/>
    </row>
    <row r="8" spans="1:8" ht="15">
      <c r="A8" s="207"/>
      <c r="B8" s="238"/>
      <c r="C8" s="239"/>
      <c r="D8" s="239"/>
      <c r="E8" s="483"/>
      <c r="F8" s="483"/>
      <c r="G8" s="484" t="s">
        <v>480</v>
      </c>
      <c r="H8" s="485"/>
    </row>
    <row r="9" spans="1:8" ht="12.75">
      <c r="A9" s="207"/>
      <c r="B9" s="486" t="s">
        <v>0</v>
      </c>
      <c r="C9" s="487" t="s">
        <v>481</v>
      </c>
      <c r="D9" s="487" t="s">
        <v>482</v>
      </c>
      <c r="E9" s="487"/>
      <c r="F9" s="487"/>
      <c r="G9" s="487"/>
      <c r="H9" s="479" t="s">
        <v>483</v>
      </c>
    </row>
    <row r="10" spans="1:8" ht="25.5">
      <c r="A10" s="207"/>
      <c r="B10" s="486"/>
      <c r="C10" s="487"/>
      <c r="D10" s="240">
        <v>2013</v>
      </c>
      <c r="E10" s="240">
        <v>2014</v>
      </c>
      <c r="F10" s="240">
        <v>2015</v>
      </c>
      <c r="G10" s="240" t="s">
        <v>485</v>
      </c>
      <c r="H10" s="479"/>
    </row>
    <row r="11" spans="2:8" ht="12.75">
      <c r="B11" s="241">
        <v>1</v>
      </c>
      <c r="C11" s="242">
        <v>2</v>
      </c>
      <c r="D11" s="242">
        <v>3</v>
      </c>
      <c r="E11" s="242">
        <v>4</v>
      </c>
      <c r="F11" s="242">
        <v>5</v>
      </c>
      <c r="G11" s="242">
        <v>6</v>
      </c>
      <c r="H11" s="243">
        <v>7</v>
      </c>
    </row>
    <row r="12" spans="2:8" ht="12.75">
      <c r="B12" s="241" t="s">
        <v>22</v>
      </c>
      <c r="C12" s="244" t="s">
        <v>498</v>
      </c>
      <c r="D12" s="245">
        <v>0</v>
      </c>
      <c r="E12" s="245"/>
      <c r="F12" s="245"/>
      <c r="G12" s="245"/>
      <c r="H12" s="246">
        <f>SUM(D12:G12)</f>
        <v>0</v>
      </c>
    </row>
    <row r="13" spans="2:8" ht="12.75">
      <c r="B13" s="241">
        <v>2</v>
      </c>
      <c r="C13" s="244"/>
      <c r="D13" s="245"/>
      <c r="E13" s="245"/>
      <c r="F13" s="245"/>
      <c r="G13" s="245"/>
      <c r="H13" s="246">
        <f>SUM(D13:G13)</f>
        <v>0</v>
      </c>
    </row>
    <row r="14" spans="2:8" ht="13.5" thickBot="1">
      <c r="B14" s="289">
        <v>3</v>
      </c>
      <c r="C14" s="290" t="s">
        <v>484</v>
      </c>
      <c r="D14" s="291">
        <f>SUM(D12:D13)</f>
        <v>0</v>
      </c>
      <c r="E14" s="291">
        <f>SUM(E12:E13)</f>
        <v>0</v>
      </c>
      <c r="F14" s="291">
        <f>SUM(F12:F13)</f>
        <v>0</v>
      </c>
      <c r="G14" s="291">
        <f>SUM(G12:G13)</f>
        <v>0</v>
      </c>
      <c r="H14" s="292">
        <f>SUM(H12:H13)</f>
        <v>0</v>
      </c>
    </row>
    <row r="15" spans="2:8" ht="12.75">
      <c r="B15" s="247"/>
      <c r="C15" s="248"/>
      <c r="D15" s="248"/>
      <c r="E15" s="249"/>
      <c r="F15" s="249"/>
      <c r="G15" s="250"/>
      <c r="H15" s="250"/>
    </row>
  </sheetData>
  <mergeCells count="7">
    <mergeCell ref="H9:H10"/>
    <mergeCell ref="B7:H7"/>
    <mergeCell ref="E8:F8"/>
    <mergeCell ref="G8:H8"/>
    <mergeCell ref="B9:B10"/>
    <mergeCell ref="C9:C10"/>
    <mergeCell ref="D9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Nagyné</cp:lastModifiedBy>
  <cp:lastPrinted>2014-02-20T15:49:58Z</cp:lastPrinted>
  <dcterms:created xsi:type="dcterms:W3CDTF">1997-01-17T14:02:09Z</dcterms:created>
  <dcterms:modified xsi:type="dcterms:W3CDTF">2014-03-12T11:42:21Z</dcterms:modified>
  <cp:category/>
  <cp:version/>
  <cp:contentType/>
  <cp:contentStatus/>
</cp:coreProperties>
</file>